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aflagg\Documents\FEMA PA Info and Worksheets\"/>
    </mc:Choice>
  </mc:AlternateContent>
  <xr:revisionPtr revIDLastSave="0" documentId="8_{01CF496E-BE3D-444B-9512-50D0021001B7}" xr6:coauthVersionLast="47" xr6:coauthVersionMax="47" xr10:uidLastSave="{00000000-0000-0000-0000-000000000000}"/>
  <workbookProtection workbookAlgorithmName="SHA-512" workbookHashValue="B0dWojQDrNAeZnRxXPUPIW3G+lTw/pCWocSI+HFFyV3pg3Q3taHI6HAPAMk4QEqvcq76GL7hoH7JTnBp2YaP1w==" workbookSaltValue="9eO+gOdMAPxCXzMbs++R8Q==" workbookSpinCount="100000" lockStructure="1"/>
  <bookViews>
    <workbookView xWindow="-110" yWindow="-110" windowWidth="19420" windowHeight="10420" activeTab="8" xr2:uid="{E9DD954E-B045-442A-8E63-8EDDE05FAAF5}"/>
  </bookViews>
  <sheets>
    <sheet name="SUMMARY" sheetId="1" r:id="rId1"/>
    <sheet name="FRINGE" sheetId="2" r:id="rId2"/>
    <sheet name="Payroll" sheetId="4" r:id="rId3"/>
    <sheet name="TimeSheets" sheetId="7" r:id="rId4"/>
    <sheet name="Equipment" sheetId="9" r:id="rId5"/>
    <sheet name="Materials" sheetId="11" r:id="rId6"/>
    <sheet name="ELIGIBLE ACTIVITIES" sheetId="6" r:id="rId7"/>
    <sheet name="lists" sheetId="5" state="hidden" r:id="rId8"/>
    <sheet name="FEMA COST CODE" sheetId="10" r:id="rId9"/>
  </sheets>
  <externalReferences>
    <externalReference r:id="rId10"/>
    <externalReference r:id="rId11"/>
  </externalReferences>
  <definedNames>
    <definedName name="ColumnTitle1">#REF!</definedName>
    <definedName name="Diameter_cone">#REF!</definedName>
    <definedName name="Diameter_sphere">#REF!</definedName>
    <definedName name="EALIST">[1]Sheet5!$A$1:$A$14</definedName>
    <definedName name="Employees">#REF!</definedName>
    <definedName name="EquipInventory">OFFSET('[2]EQUIP INVENTORY FILL OUT THIRD'!$C$16,5,0,COUNTA('[2]EQUIP INVENTORY FILL OUT THIRD'!$C:$C),1)</definedName>
    <definedName name="Factor_c">#REF!</definedName>
    <definedName name="Factor_s">#REF!</definedName>
    <definedName name="Height">#REF!</definedName>
    <definedName name="JobTitles">#REF!</definedName>
    <definedName name="OPERATOR">OFFSET('[2]PAYROLL DATA FILL OUT SECOND'!$A$13,2,0,COUNTA('[2]PAYROLL DATA FILL OUT SECOND'!$A:$A),1)</definedName>
    <definedName name="PAYROLLDATA">OFFSET('[2]PAYROLL DATA FILL OUT SECOND'!$A$13,2,0,COUNTA('[2]PAYROLL DATA FILL OUT SECOND'!$A:$A),1)</definedName>
    <definedName name="tblEquipCostCod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9" l="1"/>
  <c r="I6" i="9"/>
  <c r="I7" i="9"/>
  <c r="I8" i="9"/>
  <c r="I9" i="9"/>
  <c r="I10" i="9"/>
  <c r="I11" i="9"/>
  <c r="I12" i="9"/>
  <c r="I13" i="9"/>
  <c r="I14" i="9"/>
  <c r="I15" i="9"/>
  <c r="I16" i="9"/>
  <c r="I17" i="9"/>
  <c r="I18" i="9"/>
  <c r="I19" i="9"/>
  <c r="I20" i="9"/>
  <c r="I21" i="9"/>
  <c r="I22" i="9"/>
  <c r="I23" i="9"/>
  <c r="I24" i="9"/>
  <c r="I25" i="9"/>
  <c r="I26" i="9"/>
  <c r="I27" i="9"/>
  <c r="I28" i="9"/>
  <c r="I29" i="9"/>
  <c r="I30" i="9"/>
  <c r="I4" i="9"/>
  <c r="C9" i="2"/>
  <c r="C8" i="2"/>
  <c r="C10" i="2"/>
  <c r="C11" i="2"/>
  <c r="C12" i="2"/>
  <c r="C13" i="2"/>
  <c r="H8" i="1" l="1"/>
  <c r="J22" i="11"/>
  <c r="J21" i="11"/>
  <c r="J20" i="11"/>
  <c r="J19" i="11"/>
  <c r="J18" i="11"/>
  <c r="J17" i="11"/>
  <c r="J16" i="11"/>
  <c r="J15" i="11"/>
  <c r="J14" i="11"/>
  <c r="J13" i="11"/>
  <c r="J12" i="11"/>
  <c r="J11" i="11"/>
  <c r="J10" i="11"/>
  <c r="J9" i="11"/>
  <c r="J8" i="11"/>
  <c r="J7" i="11"/>
  <c r="J6" i="11"/>
  <c r="J5" i="11"/>
  <c r="J4" i="11"/>
  <c r="J3" i="11"/>
  <c r="K30" i="9"/>
  <c r="K29" i="9"/>
  <c r="K28" i="9"/>
  <c r="K27" i="9"/>
  <c r="K26" i="9"/>
  <c r="K25" i="9"/>
  <c r="K24" i="9"/>
  <c r="K23" i="9"/>
  <c r="K22" i="9"/>
  <c r="K21" i="9"/>
  <c r="K20" i="9"/>
  <c r="K19" i="9"/>
  <c r="K18" i="9"/>
  <c r="K17" i="9"/>
  <c r="K16" i="9"/>
  <c r="K15" i="9"/>
  <c r="K14" i="9"/>
  <c r="K13" i="9"/>
  <c r="K12" i="9"/>
  <c r="K11" i="9"/>
  <c r="K10" i="9"/>
  <c r="K9" i="9"/>
  <c r="K8" i="9"/>
  <c r="K7" i="9"/>
  <c r="K6" i="9"/>
  <c r="K5" i="9"/>
  <c r="K4" i="9"/>
  <c r="E7" i="1"/>
  <c r="K31" i="9" l="1"/>
  <c r="H7" i="1" s="1"/>
  <c r="E6" i="1"/>
  <c r="H53" i="7"/>
  <c r="G53" i="7"/>
  <c r="E5" i="1" s="1"/>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6" i="4"/>
  <c r="F51" i="7" l="1"/>
  <c r="J51" i="7" s="1"/>
  <c r="E44" i="7"/>
  <c r="I44" i="7" s="1"/>
  <c r="F42" i="7"/>
  <c r="J42" i="7" s="1"/>
  <c r="F41" i="7"/>
  <c r="J41" i="7" s="1"/>
  <c r="E40" i="7"/>
  <c r="I40" i="7" s="1"/>
  <c r="F38" i="7"/>
  <c r="J38" i="7" s="1"/>
  <c r="F37" i="7"/>
  <c r="J37" i="7" s="1"/>
  <c r="E36" i="7"/>
  <c r="I36" i="7" s="1"/>
  <c r="F34" i="7"/>
  <c r="J34" i="7" s="1"/>
  <c r="F33" i="7"/>
  <c r="J33" i="7" s="1"/>
  <c r="E32" i="7"/>
  <c r="I32" i="7" s="1"/>
  <c r="F30" i="7"/>
  <c r="J30" i="7" s="1"/>
  <c r="F29" i="7"/>
  <c r="J29" i="7" s="1"/>
  <c r="E28" i="7"/>
  <c r="I28" i="7" s="1"/>
  <c r="F26" i="7"/>
  <c r="J26" i="7" s="1"/>
  <c r="F25" i="7"/>
  <c r="J25" i="7" s="1"/>
  <c r="E24" i="7"/>
  <c r="I24" i="7" s="1"/>
  <c r="F22" i="7"/>
  <c r="J22" i="7" s="1"/>
  <c r="F21" i="7"/>
  <c r="J21" i="7" s="1"/>
  <c r="E20" i="7"/>
  <c r="I20" i="7" s="1"/>
  <c r="F19" i="7"/>
  <c r="J19" i="7" s="1"/>
  <c r="F18" i="7"/>
  <c r="J18" i="7" s="1"/>
  <c r="E18" i="7"/>
  <c r="I18" i="7" s="1"/>
  <c r="K18" i="7" s="1"/>
  <c r="F17" i="7"/>
  <c r="J17" i="7" s="1"/>
  <c r="E17" i="7"/>
  <c r="I17" i="7" s="1"/>
  <c r="E16" i="7"/>
  <c r="I16" i="7" s="1"/>
  <c r="F15" i="7"/>
  <c r="J15" i="7" s="1"/>
  <c r="F14" i="7"/>
  <c r="J14" i="7" s="1"/>
  <c r="E14" i="7"/>
  <c r="I14" i="7" s="1"/>
  <c r="F13" i="7"/>
  <c r="J13" i="7" s="1"/>
  <c r="E13" i="7"/>
  <c r="I13" i="7" s="1"/>
  <c r="E12" i="7"/>
  <c r="I12" i="7" s="1"/>
  <c r="F11" i="7"/>
  <c r="J11" i="7" s="1"/>
  <c r="F10" i="7"/>
  <c r="J10" i="7" s="1"/>
  <c r="E10" i="7"/>
  <c r="I10" i="7" s="1"/>
  <c r="K10" i="7" s="1"/>
  <c r="F9" i="7"/>
  <c r="J9" i="7" s="1"/>
  <c r="E9" i="7"/>
  <c r="I9" i="7" s="1"/>
  <c r="E8" i="7"/>
  <c r="I8" i="7" s="1"/>
  <c r="F7" i="7"/>
  <c r="J7" i="7" s="1"/>
  <c r="F6" i="7"/>
  <c r="J6" i="7" s="1"/>
  <c r="E6" i="7"/>
  <c r="I6" i="7" s="1"/>
  <c r="F5" i="7"/>
  <c r="J5" i="7" s="1"/>
  <c r="E5" i="7"/>
  <c r="I5" i="7" s="1"/>
  <c r="K5" i="7" s="1"/>
  <c r="F45" i="7"/>
  <c r="J45" i="7" s="1"/>
  <c r="F46" i="7"/>
  <c r="J46" i="7" s="1"/>
  <c r="E48" i="7"/>
  <c r="I48" i="7" s="1"/>
  <c r="F49" i="7"/>
  <c r="J49" i="7" s="1"/>
  <c r="F50" i="7"/>
  <c r="J50" i="7" s="1"/>
  <c r="E52" i="7"/>
  <c r="I52" i="7" s="1"/>
  <c r="F8" i="7"/>
  <c r="J8" i="7" s="1"/>
  <c r="F12" i="7"/>
  <c r="J12" i="7" s="1"/>
  <c r="K12" i="7" s="1"/>
  <c r="F16" i="7"/>
  <c r="J16" i="7" s="1"/>
  <c r="K16" i="7" s="1"/>
  <c r="F20" i="7"/>
  <c r="J20" i="7" s="1"/>
  <c r="K20" i="7" s="1"/>
  <c r="F24" i="7"/>
  <c r="J24" i="7" s="1"/>
  <c r="K24" i="7" s="1"/>
  <c r="F28" i="7"/>
  <c r="J28" i="7" s="1"/>
  <c r="K28" i="7" s="1"/>
  <c r="F32" i="7"/>
  <c r="J32" i="7" s="1"/>
  <c r="F36" i="7"/>
  <c r="J36" i="7" s="1"/>
  <c r="K36" i="7" s="1"/>
  <c r="F40" i="7"/>
  <c r="J40" i="7" s="1"/>
  <c r="K40" i="7" s="1"/>
  <c r="F44" i="7"/>
  <c r="J44" i="7" s="1"/>
  <c r="K44" i="7" s="1"/>
  <c r="F48" i="7"/>
  <c r="J48" i="7" s="1"/>
  <c r="F52" i="7"/>
  <c r="J52" i="7" s="1"/>
  <c r="E7" i="7"/>
  <c r="I7" i="7" s="1"/>
  <c r="K7" i="7" s="1"/>
  <c r="E11" i="7"/>
  <c r="I11" i="7" s="1"/>
  <c r="E15" i="7"/>
  <c r="I15" i="7" s="1"/>
  <c r="K15" i="7" s="1"/>
  <c r="E19" i="7"/>
  <c r="I19" i="7" s="1"/>
  <c r="K19" i="7" s="1"/>
  <c r="E23" i="7"/>
  <c r="I23" i="7" s="1"/>
  <c r="E27" i="7"/>
  <c r="I27" i="7" s="1"/>
  <c r="E31" i="7"/>
  <c r="I31" i="7" s="1"/>
  <c r="E35" i="7"/>
  <c r="I35" i="7" s="1"/>
  <c r="E39" i="7"/>
  <c r="I39" i="7" s="1"/>
  <c r="E43" i="7"/>
  <c r="I43" i="7" s="1"/>
  <c r="E47" i="7"/>
  <c r="I47" i="7" s="1"/>
  <c r="E51" i="7"/>
  <c r="I51" i="7" s="1"/>
  <c r="K51" i="7" s="1"/>
  <c r="E21" i="7"/>
  <c r="I21" i="7" s="1"/>
  <c r="K21" i="7" s="1"/>
  <c r="E22" i="7"/>
  <c r="I22" i="7" s="1"/>
  <c r="F23" i="7"/>
  <c r="J23" i="7" s="1"/>
  <c r="E25" i="7"/>
  <c r="I25" i="7" s="1"/>
  <c r="K25" i="7" s="1"/>
  <c r="E26" i="7"/>
  <c r="I26" i="7" s="1"/>
  <c r="K26" i="7" s="1"/>
  <c r="F27" i="7"/>
  <c r="J27" i="7" s="1"/>
  <c r="E29" i="7"/>
  <c r="I29" i="7" s="1"/>
  <c r="K29" i="7" s="1"/>
  <c r="E30" i="7"/>
  <c r="I30" i="7" s="1"/>
  <c r="K30" i="7" s="1"/>
  <c r="F31" i="7"/>
  <c r="J31" i="7" s="1"/>
  <c r="E33" i="7"/>
  <c r="I33" i="7" s="1"/>
  <c r="E34" i="7"/>
  <c r="I34" i="7" s="1"/>
  <c r="K34" i="7" s="1"/>
  <c r="F35" i="7"/>
  <c r="J35" i="7" s="1"/>
  <c r="E37" i="7"/>
  <c r="I37" i="7" s="1"/>
  <c r="K37" i="7" s="1"/>
  <c r="E38" i="7"/>
  <c r="I38" i="7" s="1"/>
  <c r="K38" i="7" s="1"/>
  <c r="F39" i="7"/>
  <c r="J39" i="7" s="1"/>
  <c r="E41" i="7"/>
  <c r="I41" i="7" s="1"/>
  <c r="K41" i="7" s="1"/>
  <c r="E42" i="7"/>
  <c r="I42" i="7" s="1"/>
  <c r="K42" i="7" s="1"/>
  <c r="F43" i="7"/>
  <c r="J43" i="7" s="1"/>
  <c r="E45" i="7"/>
  <c r="I45" i="7" s="1"/>
  <c r="E46" i="7"/>
  <c r="I46" i="7" s="1"/>
  <c r="K46" i="7" s="1"/>
  <c r="F47" i="7"/>
  <c r="J47" i="7" s="1"/>
  <c r="E49" i="7"/>
  <c r="I49" i="7" s="1"/>
  <c r="E50" i="7"/>
  <c r="I50" i="7" s="1"/>
  <c r="K6" i="7"/>
  <c r="K14" i="7"/>
  <c r="K22" i="7"/>
  <c r="K49" i="7" l="1"/>
  <c r="K33" i="7"/>
  <c r="K32" i="7"/>
  <c r="K11" i="7"/>
  <c r="K50" i="7"/>
  <c r="K9" i="7"/>
  <c r="K17" i="7"/>
  <c r="K13" i="7"/>
  <c r="K47" i="7"/>
  <c r="K31" i="7"/>
  <c r="K52" i="7"/>
  <c r="K43" i="7"/>
  <c r="K27" i="7"/>
  <c r="K35" i="7"/>
  <c r="K45" i="7"/>
  <c r="K39" i="7"/>
  <c r="K23" i="7"/>
  <c r="K48" i="7"/>
  <c r="K8" i="7"/>
  <c r="Q7" i="4" l="1"/>
  <c r="R7" i="4"/>
  <c r="Q8" i="4"/>
  <c r="R8" i="4"/>
  <c r="Q9" i="4"/>
  <c r="R9" i="4"/>
  <c r="Q10" i="4"/>
  <c r="R10" i="4"/>
  <c r="Q11" i="4"/>
  <c r="R11" i="4"/>
  <c r="Q12" i="4"/>
  <c r="R12" i="4"/>
  <c r="Q13" i="4"/>
  <c r="R13" i="4"/>
  <c r="Q14" i="4"/>
  <c r="R14" i="4"/>
  <c r="Q15" i="4"/>
  <c r="R15" i="4"/>
  <c r="Q16" i="4"/>
  <c r="R16" i="4"/>
  <c r="Q17" i="4"/>
  <c r="R17" i="4"/>
  <c r="Q18" i="4"/>
  <c r="R18" i="4"/>
  <c r="Q19" i="4"/>
  <c r="R19" i="4"/>
  <c r="Q20" i="4"/>
  <c r="R20" i="4"/>
  <c r="Q21" i="4"/>
  <c r="R21" i="4"/>
  <c r="Q22" i="4"/>
  <c r="R22" i="4"/>
  <c r="Q23" i="4"/>
  <c r="R23" i="4"/>
  <c r="Q24" i="4"/>
  <c r="R24" i="4"/>
  <c r="Q25" i="4"/>
  <c r="R25" i="4"/>
  <c r="Q26" i="4"/>
  <c r="R26" i="4"/>
  <c r="Q27" i="4"/>
  <c r="R27" i="4"/>
  <c r="Q28" i="4"/>
  <c r="R28" i="4"/>
  <c r="Q29" i="4"/>
  <c r="R29" i="4"/>
  <c r="Q30" i="4"/>
  <c r="R30" i="4"/>
  <c r="Q31" i="4"/>
  <c r="R31" i="4"/>
  <c r="Q32" i="4"/>
  <c r="R32" i="4"/>
  <c r="Q33" i="4"/>
  <c r="R33" i="4"/>
  <c r="Q34" i="4"/>
  <c r="R34" i="4"/>
  <c r="Q35" i="4"/>
  <c r="R35" i="4"/>
  <c r="Q36" i="4"/>
  <c r="R36" i="4"/>
  <c r="Q37" i="4"/>
  <c r="R37" i="4"/>
  <c r="Q38" i="4"/>
  <c r="R38" i="4"/>
  <c r="Q39" i="4"/>
  <c r="R39" i="4"/>
  <c r="Q40" i="4"/>
  <c r="R40" i="4"/>
  <c r="Q41" i="4"/>
  <c r="R41" i="4"/>
  <c r="Q42" i="4"/>
  <c r="R42" i="4"/>
  <c r="Q43" i="4"/>
  <c r="R43" i="4"/>
  <c r="Q44" i="4"/>
  <c r="R44" i="4"/>
  <c r="Q45" i="4"/>
  <c r="R45" i="4"/>
  <c r="Q46" i="4"/>
  <c r="R46" i="4"/>
  <c r="Q47" i="4"/>
  <c r="R47" i="4"/>
  <c r="Q48" i="4"/>
  <c r="R48" i="4"/>
  <c r="Q49" i="4"/>
  <c r="R49" i="4"/>
  <c r="Q50" i="4"/>
  <c r="R50" i="4"/>
  <c r="Q51" i="4"/>
  <c r="R51" i="4"/>
  <c r="Q52" i="4"/>
  <c r="R52" i="4"/>
  <c r="Q53" i="4"/>
  <c r="R53" i="4"/>
  <c r="Q54" i="4"/>
  <c r="R54" i="4"/>
  <c r="Q55" i="4"/>
  <c r="R55" i="4"/>
  <c r="Q56" i="4"/>
  <c r="R56" i="4"/>
  <c r="Q57" i="4"/>
  <c r="R57" i="4"/>
  <c r="Q58" i="4"/>
  <c r="R58" i="4"/>
  <c r="Q59" i="4"/>
  <c r="R59" i="4"/>
  <c r="Q60" i="4"/>
  <c r="R60" i="4"/>
  <c r="Q61" i="4"/>
  <c r="R61" i="4"/>
  <c r="Q62" i="4"/>
  <c r="R62" i="4"/>
  <c r="Q63" i="4"/>
  <c r="R63" i="4"/>
  <c r="Q64" i="4"/>
  <c r="R64" i="4"/>
  <c r="Q65" i="4"/>
  <c r="R65" i="4"/>
  <c r="Q66" i="4"/>
  <c r="R66" i="4"/>
  <c r="Q67" i="4"/>
  <c r="R67" i="4"/>
  <c r="Q68" i="4"/>
  <c r="R68" i="4"/>
  <c r="Q69" i="4"/>
  <c r="R69" i="4"/>
  <c r="Q70" i="4"/>
  <c r="R70" i="4"/>
  <c r="Q71" i="4"/>
  <c r="R71" i="4"/>
  <c r="Q72" i="4"/>
  <c r="R72" i="4"/>
  <c r="Q73" i="4"/>
  <c r="R73" i="4"/>
  <c r="Q74" i="4"/>
  <c r="R74" i="4"/>
  <c r="Q75" i="4"/>
  <c r="R75" i="4"/>
  <c r="Q76" i="4"/>
  <c r="R76" i="4"/>
  <c r="Q77" i="4"/>
  <c r="R77" i="4"/>
  <c r="Q78" i="4"/>
  <c r="R78" i="4"/>
  <c r="Q79" i="4"/>
  <c r="R79" i="4"/>
  <c r="Q80" i="4"/>
  <c r="R80" i="4"/>
  <c r="Q81" i="4"/>
  <c r="R81" i="4"/>
  <c r="Q82" i="4"/>
  <c r="R82" i="4"/>
  <c r="Q83" i="4"/>
  <c r="R83" i="4"/>
  <c r="Q84" i="4"/>
  <c r="R84" i="4"/>
  <c r="Q85" i="4"/>
  <c r="R85" i="4"/>
  <c r="Q86" i="4"/>
  <c r="R86" i="4"/>
  <c r="Q87" i="4"/>
  <c r="R87" i="4"/>
  <c r="Q88" i="4"/>
  <c r="R88" i="4"/>
  <c r="Q89" i="4"/>
  <c r="R89" i="4"/>
  <c r="Q90" i="4"/>
  <c r="R90" i="4"/>
  <c r="Q91" i="4"/>
  <c r="R91" i="4"/>
  <c r="Q92" i="4"/>
  <c r="R92" i="4"/>
  <c r="Q93" i="4"/>
  <c r="R93" i="4"/>
  <c r="Q94" i="4"/>
  <c r="R94" i="4"/>
  <c r="Q95" i="4"/>
  <c r="R95" i="4"/>
  <c r="Q96" i="4"/>
  <c r="R96" i="4"/>
  <c r="Q97" i="4"/>
  <c r="R97" i="4"/>
  <c r="Q98" i="4"/>
  <c r="R98" i="4"/>
  <c r="Q99" i="4"/>
  <c r="R99" i="4"/>
  <c r="Q100" i="4"/>
  <c r="R100" i="4"/>
  <c r="Q101" i="4"/>
  <c r="R101" i="4"/>
  <c r="Q102" i="4"/>
  <c r="R102" i="4"/>
  <c r="Q103" i="4"/>
  <c r="R103" i="4"/>
  <c r="Q104" i="4"/>
  <c r="R104" i="4"/>
  <c r="Q105" i="4"/>
  <c r="R105" i="4"/>
  <c r="Q106" i="4"/>
  <c r="R106" i="4"/>
  <c r="Q107" i="4"/>
  <c r="R107" i="4"/>
  <c r="Q108" i="4"/>
  <c r="R108" i="4"/>
  <c r="Q109" i="4"/>
  <c r="R109" i="4"/>
  <c r="Q110" i="4"/>
  <c r="R110" i="4"/>
  <c r="Q111" i="4"/>
  <c r="R111" i="4"/>
  <c r="Q112" i="4"/>
  <c r="R112" i="4"/>
  <c r="Q113" i="4"/>
  <c r="R113" i="4"/>
  <c r="Q114" i="4"/>
  <c r="R114" i="4"/>
  <c r="Q115" i="4"/>
  <c r="R115" i="4"/>
  <c r="Q116" i="4"/>
  <c r="R116" i="4"/>
  <c r="Q117" i="4"/>
  <c r="R117" i="4"/>
  <c r="Q118" i="4"/>
  <c r="R118" i="4"/>
  <c r="Q119" i="4"/>
  <c r="R119" i="4"/>
  <c r="Q120" i="4"/>
  <c r="R120" i="4"/>
  <c r="Q121" i="4"/>
  <c r="R121" i="4"/>
  <c r="Q122" i="4"/>
  <c r="R122" i="4"/>
  <c r="Q123" i="4"/>
  <c r="R123" i="4"/>
  <c r="Q124" i="4"/>
  <c r="R124" i="4"/>
  <c r="Q125" i="4"/>
  <c r="R125" i="4"/>
  <c r="Q126" i="4"/>
  <c r="R126" i="4"/>
  <c r="Q127" i="4"/>
  <c r="R127" i="4"/>
  <c r="Q128" i="4"/>
  <c r="R128" i="4"/>
  <c r="Q129" i="4"/>
  <c r="R129" i="4"/>
  <c r="Q130" i="4"/>
  <c r="R130" i="4"/>
  <c r="Q131" i="4"/>
  <c r="R131" i="4"/>
  <c r="Q132" i="4"/>
  <c r="R132" i="4"/>
  <c r="Q133" i="4"/>
  <c r="R133" i="4"/>
  <c r="Q134" i="4"/>
  <c r="R134" i="4"/>
  <c r="Q135" i="4"/>
  <c r="R135" i="4"/>
  <c r="Q136" i="4"/>
  <c r="R136" i="4"/>
  <c r="Q137" i="4"/>
  <c r="R137" i="4"/>
  <c r="Q138" i="4"/>
  <c r="R138" i="4"/>
  <c r="Q139" i="4"/>
  <c r="R139" i="4"/>
  <c r="Q140" i="4"/>
  <c r="R140" i="4"/>
  <c r="Q141" i="4"/>
  <c r="R141" i="4"/>
  <c r="Q142" i="4"/>
  <c r="R142" i="4"/>
  <c r="Q143" i="4"/>
  <c r="R143" i="4"/>
  <c r="Q144" i="4"/>
  <c r="R144" i="4"/>
  <c r="Q145" i="4"/>
  <c r="R145" i="4"/>
  <c r="Q146" i="4"/>
  <c r="R146" i="4"/>
  <c r="Q147" i="4"/>
  <c r="R147" i="4"/>
  <c r="Q148" i="4"/>
  <c r="R148" i="4"/>
  <c r="Q149" i="4"/>
  <c r="R149" i="4"/>
  <c r="Q150" i="4"/>
  <c r="R150" i="4"/>
  <c r="Q151" i="4"/>
  <c r="R151" i="4"/>
  <c r="Q152" i="4"/>
  <c r="R152" i="4"/>
  <c r="Q153" i="4"/>
  <c r="R153" i="4"/>
  <c r="Q154" i="4"/>
  <c r="R154" i="4"/>
  <c r="Q155" i="4"/>
  <c r="R155" i="4"/>
  <c r="Q156" i="4"/>
  <c r="R156" i="4"/>
  <c r="Q157" i="4"/>
  <c r="R157" i="4"/>
  <c r="Q158" i="4"/>
  <c r="R158" i="4"/>
  <c r="Q159" i="4"/>
  <c r="R159" i="4"/>
  <c r="Q160" i="4"/>
  <c r="R160" i="4"/>
  <c r="Q161" i="4"/>
  <c r="R161" i="4"/>
  <c r="Q162" i="4"/>
  <c r="R162" i="4"/>
  <c r="Q163" i="4"/>
  <c r="R163" i="4"/>
  <c r="Q164" i="4"/>
  <c r="R164" i="4"/>
  <c r="Q165" i="4"/>
  <c r="R165" i="4"/>
  <c r="Q166" i="4"/>
  <c r="R166" i="4"/>
  <c r="Q167" i="4"/>
  <c r="R167" i="4"/>
  <c r="Q168" i="4"/>
  <c r="R168" i="4"/>
  <c r="Q169" i="4"/>
  <c r="R169" i="4"/>
  <c r="Q170" i="4"/>
  <c r="R170" i="4"/>
  <c r="Q171" i="4"/>
  <c r="R171" i="4"/>
  <c r="Q172" i="4"/>
  <c r="R172" i="4"/>
  <c r="Q173" i="4"/>
  <c r="R173" i="4"/>
  <c r="Q174" i="4"/>
  <c r="R174" i="4"/>
  <c r="Q175" i="4"/>
  <c r="R175" i="4"/>
  <c r="Q176" i="4"/>
  <c r="R176" i="4"/>
  <c r="Q177" i="4"/>
  <c r="R177" i="4"/>
  <c r="Q178" i="4"/>
  <c r="R178" i="4"/>
  <c r="Q179" i="4"/>
  <c r="R179" i="4"/>
  <c r="Q180" i="4"/>
  <c r="R180" i="4"/>
  <c r="Q181" i="4"/>
  <c r="R181" i="4"/>
  <c r="Q182" i="4"/>
  <c r="R182" i="4"/>
  <c r="Q183" i="4"/>
  <c r="R183" i="4"/>
  <c r="Q184" i="4"/>
  <c r="R184" i="4"/>
  <c r="Q185" i="4"/>
  <c r="R185" i="4"/>
  <c r="Q186" i="4"/>
  <c r="R186" i="4"/>
  <c r="Q187" i="4"/>
  <c r="R187" i="4"/>
  <c r="Q188" i="4"/>
  <c r="R188" i="4"/>
  <c r="Q189" i="4"/>
  <c r="R189" i="4"/>
  <c r="Q190" i="4"/>
  <c r="R190" i="4"/>
  <c r="Q191" i="4"/>
  <c r="R191" i="4"/>
  <c r="Q192" i="4"/>
  <c r="R192" i="4"/>
  <c r="Q193" i="4"/>
  <c r="R193" i="4"/>
  <c r="Q194" i="4"/>
  <c r="R194" i="4"/>
  <c r="Q195" i="4"/>
  <c r="R195" i="4"/>
  <c r="Q196" i="4"/>
  <c r="R196" i="4"/>
  <c r="Q197" i="4"/>
  <c r="R197" i="4"/>
  <c r="Q198" i="4"/>
  <c r="R198" i="4"/>
  <c r="Q199" i="4"/>
  <c r="R199" i="4"/>
  <c r="Q200" i="4"/>
  <c r="R200" i="4"/>
  <c r="Q201" i="4"/>
  <c r="R201" i="4"/>
  <c r="Q202" i="4"/>
  <c r="R202" i="4"/>
  <c r="Q203" i="4"/>
  <c r="R203" i="4"/>
  <c r="Q204" i="4"/>
  <c r="R204" i="4"/>
  <c r="Q205" i="4"/>
  <c r="R205" i="4"/>
  <c r="Q206" i="4"/>
  <c r="R206" i="4"/>
  <c r="Q207" i="4"/>
  <c r="R207" i="4"/>
  <c r="Q208" i="4"/>
  <c r="R208" i="4"/>
  <c r="Q209" i="4"/>
  <c r="R209" i="4"/>
  <c r="Q210" i="4"/>
  <c r="R210" i="4"/>
  <c r="Q211" i="4"/>
  <c r="R211" i="4"/>
  <c r="Q212" i="4"/>
  <c r="R212" i="4"/>
  <c r="Q213" i="4"/>
  <c r="R213" i="4"/>
  <c r="Q214" i="4"/>
  <c r="R214" i="4"/>
  <c r="Q215" i="4"/>
  <c r="R215" i="4"/>
  <c r="Q216" i="4"/>
  <c r="R216" i="4"/>
  <c r="Q217" i="4"/>
  <c r="R217" i="4"/>
  <c r="Q218" i="4"/>
  <c r="R218" i="4"/>
  <c r="Q219" i="4"/>
  <c r="R219" i="4"/>
  <c r="Q220" i="4"/>
  <c r="R220" i="4"/>
  <c r="Q221" i="4"/>
  <c r="R221" i="4"/>
  <c r="Q222" i="4"/>
  <c r="R222" i="4"/>
  <c r="Q223" i="4"/>
  <c r="R223" i="4"/>
  <c r="Q224" i="4"/>
  <c r="R224" i="4"/>
  <c r="Q225" i="4"/>
  <c r="R225" i="4"/>
  <c r="Q226" i="4"/>
  <c r="R226" i="4"/>
  <c r="Q227" i="4"/>
  <c r="R227" i="4"/>
  <c r="Q228" i="4"/>
  <c r="R228" i="4"/>
  <c r="Q229" i="4"/>
  <c r="R229" i="4"/>
  <c r="Q230" i="4"/>
  <c r="R230" i="4"/>
  <c r="Q231" i="4"/>
  <c r="R231" i="4"/>
  <c r="Q232" i="4"/>
  <c r="R232" i="4"/>
  <c r="Q233" i="4"/>
  <c r="R233" i="4"/>
  <c r="Q234" i="4"/>
  <c r="R234" i="4"/>
  <c r="Q235" i="4"/>
  <c r="R235" i="4"/>
  <c r="Q236" i="4"/>
  <c r="R236" i="4"/>
  <c r="Q237" i="4"/>
  <c r="R237" i="4"/>
  <c r="Q238" i="4"/>
  <c r="R238" i="4"/>
  <c r="Q239" i="4"/>
  <c r="R239" i="4"/>
  <c r="Q240" i="4"/>
  <c r="R240" i="4"/>
  <c r="Q241" i="4"/>
  <c r="R241" i="4"/>
  <c r="Q242" i="4"/>
  <c r="R242" i="4"/>
  <c r="Q243" i="4"/>
  <c r="R243" i="4"/>
  <c r="Q244" i="4"/>
  <c r="R244" i="4"/>
  <c r="Q245" i="4"/>
  <c r="R245" i="4"/>
  <c r="Q246" i="4"/>
  <c r="R246" i="4"/>
  <c r="Q247" i="4"/>
  <c r="R247" i="4"/>
  <c r="Q248" i="4"/>
  <c r="R248" i="4"/>
  <c r="Q249" i="4"/>
  <c r="R249" i="4"/>
  <c r="Q250" i="4"/>
  <c r="R250" i="4"/>
  <c r="Q6" i="4"/>
  <c r="S6" i="4" s="1"/>
  <c r="E4" i="7" s="1"/>
  <c r="I4" i="7" s="1"/>
  <c r="R6" i="4"/>
  <c r="T6" i="4" s="1"/>
  <c r="F4" i="7" s="1"/>
  <c r="J4" i="7" s="1"/>
  <c r="J53" i="7" s="1"/>
  <c r="H6" i="1" s="1"/>
  <c r="T250" i="4"/>
  <c r="S250" i="4"/>
  <c r="T249" i="4"/>
  <c r="S249" i="4"/>
  <c r="T248" i="4"/>
  <c r="S248" i="4"/>
  <c r="T247" i="4"/>
  <c r="S247" i="4"/>
  <c r="T246" i="4"/>
  <c r="S246" i="4"/>
  <c r="T245" i="4"/>
  <c r="S245" i="4"/>
  <c r="T244" i="4"/>
  <c r="S244" i="4"/>
  <c r="T243" i="4"/>
  <c r="S243" i="4"/>
  <c r="T242" i="4"/>
  <c r="S242" i="4"/>
  <c r="T241" i="4"/>
  <c r="S241" i="4"/>
  <c r="T240" i="4"/>
  <c r="S240" i="4"/>
  <c r="T239" i="4"/>
  <c r="S239" i="4"/>
  <c r="T238" i="4"/>
  <c r="S238" i="4"/>
  <c r="T237" i="4"/>
  <c r="S237" i="4"/>
  <c r="T236" i="4"/>
  <c r="S236" i="4"/>
  <c r="T235" i="4"/>
  <c r="S235" i="4"/>
  <c r="T234" i="4"/>
  <c r="S234" i="4"/>
  <c r="T233" i="4"/>
  <c r="S233" i="4"/>
  <c r="T232" i="4"/>
  <c r="S232" i="4"/>
  <c r="T231" i="4"/>
  <c r="S231" i="4"/>
  <c r="T230" i="4"/>
  <c r="S230" i="4"/>
  <c r="T229" i="4"/>
  <c r="S229" i="4"/>
  <c r="T228" i="4"/>
  <c r="S228" i="4"/>
  <c r="T227" i="4"/>
  <c r="S227" i="4"/>
  <c r="T226" i="4"/>
  <c r="S226" i="4"/>
  <c r="T225" i="4"/>
  <c r="S225" i="4"/>
  <c r="T224" i="4"/>
  <c r="S224" i="4"/>
  <c r="T223" i="4"/>
  <c r="S223" i="4"/>
  <c r="T222" i="4"/>
  <c r="S222" i="4"/>
  <c r="T221" i="4"/>
  <c r="S221" i="4"/>
  <c r="T220" i="4"/>
  <c r="S220" i="4"/>
  <c r="T219" i="4"/>
  <c r="S219" i="4"/>
  <c r="T218" i="4"/>
  <c r="S218" i="4"/>
  <c r="T217" i="4"/>
  <c r="S217" i="4"/>
  <c r="T216" i="4"/>
  <c r="S216" i="4"/>
  <c r="T215" i="4"/>
  <c r="S215" i="4"/>
  <c r="T214" i="4"/>
  <c r="S214" i="4"/>
  <c r="T213" i="4"/>
  <c r="S213" i="4"/>
  <c r="T212" i="4"/>
  <c r="S212" i="4"/>
  <c r="T211" i="4"/>
  <c r="S211" i="4"/>
  <c r="T210" i="4"/>
  <c r="S210" i="4"/>
  <c r="T209" i="4"/>
  <c r="S209" i="4"/>
  <c r="T208" i="4"/>
  <c r="S208" i="4"/>
  <c r="T207" i="4"/>
  <c r="S207" i="4"/>
  <c r="T206" i="4"/>
  <c r="S206" i="4"/>
  <c r="T205" i="4"/>
  <c r="S205" i="4"/>
  <c r="T204" i="4"/>
  <c r="S204" i="4"/>
  <c r="T203" i="4"/>
  <c r="S203" i="4"/>
  <c r="T202" i="4"/>
  <c r="S202" i="4"/>
  <c r="T201" i="4"/>
  <c r="S201" i="4"/>
  <c r="T200" i="4"/>
  <c r="S200" i="4"/>
  <c r="T199" i="4"/>
  <c r="S199" i="4"/>
  <c r="T198" i="4"/>
  <c r="S198" i="4"/>
  <c r="T197" i="4"/>
  <c r="S197" i="4"/>
  <c r="T196" i="4"/>
  <c r="S196" i="4"/>
  <c r="T195" i="4"/>
  <c r="S195" i="4"/>
  <c r="T194" i="4"/>
  <c r="S194" i="4"/>
  <c r="T193" i="4"/>
  <c r="S193" i="4"/>
  <c r="T192" i="4"/>
  <c r="S192" i="4"/>
  <c r="T191" i="4"/>
  <c r="S191" i="4"/>
  <c r="T190" i="4"/>
  <c r="S190" i="4"/>
  <c r="T189" i="4"/>
  <c r="S189" i="4"/>
  <c r="T188" i="4"/>
  <c r="S188" i="4"/>
  <c r="T187" i="4"/>
  <c r="S187" i="4"/>
  <c r="T186" i="4"/>
  <c r="S186" i="4"/>
  <c r="T185" i="4"/>
  <c r="S185" i="4"/>
  <c r="T184" i="4"/>
  <c r="S184" i="4"/>
  <c r="T183" i="4"/>
  <c r="S183" i="4"/>
  <c r="T182" i="4"/>
  <c r="S182" i="4"/>
  <c r="T181" i="4"/>
  <c r="S181" i="4"/>
  <c r="T180" i="4"/>
  <c r="S180" i="4"/>
  <c r="T179" i="4"/>
  <c r="S179" i="4"/>
  <c r="T178" i="4"/>
  <c r="S178" i="4"/>
  <c r="T177" i="4"/>
  <c r="S177" i="4"/>
  <c r="T176" i="4"/>
  <c r="S176" i="4"/>
  <c r="T175" i="4"/>
  <c r="S175" i="4"/>
  <c r="T174" i="4"/>
  <c r="S174" i="4"/>
  <c r="T173" i="4"/>
  <c r="S173" i="4"/>
  <c r="T172" i="4"/>
  <c r="S172" i="4"/>
  <c r="T171" i="4"/>
  <c r="S171" i="4"/>
  <c r="T170" i="4"/>
  <c r="S170" i="4"/>
  <c r="T169" i="4"/>
  <c r="S169" i="4"/>
  <c r="T168" i="4"/>
  <c r="S168" i="4"/>
  <c r="T167" i="4"/>
  <c r="S167" i="4"/>
  <c r="T166" i="4"/>
  <c r="S166" i="4"/>
  <c r="T165" i="4"/>
  <c r="S165" i="4"/>
  <c r="T164" i="4"/>
  <c r="S164" i="4"/>
  <c r="T163" i="4"/>
  <c r="S163" i="4"/>
  <c r="T162" i="4"/>
  <c r="S162" i="4"/>
  <c r="T161" i="4"/>
  <c r="S161" i="4"/>
  <c r="T160" i="4"/>
  <c r="S160" i="4"/>
  <c r="T159" i="4"/>
  <c r="S159" i="4"/>
  <c r="T158" i="4"/>
  <c r="S158" i="4"/>
  <c r="T157" i="4"/>
  <c r="S157" i="4"/>
  <c r="T156" i="4"/>
  <c r="S156" i="4"/>
  <c r="T155" i="4"/>
  <c r="S155" i="4"/>
  <c r="T154" i="4"/>
  <c r="S154" i="4"/>
  <c r="T153" i="4"/>
  <c r="S153" i="4"/>
  <c r="T152" i="4"/>
  <c r="S152" i="4"/>
  <c r="T151" i="4"/>
  <c r="S151" i="4"/>
  <c r="T150" i="4"/>
  <c r="S150" i="4"/>
  <c r="T149" i="4"/>
  <c r="S149" i="4"/>
  <c r="T148" i="4"/>
  <c r="S148" i="4"/>
  <c r="T147" i="4"/>
  <c r="S147" i="4"/>
  <c r="T146" i="4"/>
  <c r="S146" i="4"/>
  <c r="T145" i="4"/>
  <c r="S145" i="4"/>
  <c r="T144" i="4"/>
  <c r="S144" i="4"/>
  <c r="T143" i="4"/>
  <c r="S143" i="4"/>
  <c r="T142" i="4"/>
  <c r="S142" i="4"/>
  <c r="T141" i="4"/>
  <c r="S141" i="4"/>
  <c r="T140" i="4"/>
  <c r="S140" i="4"/>
  <c r="T139" i="4"/>
  <c r="S139" i="4"/>
  <c r="T138" i="4"/>
  <c r="S138" i="4"/>
  <c r="T137" i="4"/>
  <c r="S137" i="4"/>
  <c r="T136" i="4"/>
  <c r="S136" i="4"/>
  <c r="T135" i="4"/>
  <c r="S135" i="4"/>
  <c r="T134" i="4"/>
  <c r="S134" i="4"/>
  <c r="T133" i="4"/>
  <c r="S133" i="4"/>
  <c r="T132" i="4"/>
  <c r="S132" i="4"/>
  <c r="T131" i="4"/>
  <c r="S131" i="4"/>
  <c r="T130" i="4"/>
  <c r="S130" i="4"/>
  <c r="T129" i="4"/>
  <c r="S129" i="4"/>
  <c r="T128" i="4"/>
  <c r="S128" i="4"/>
  <c r="T127" i="4"/>
  <c r="S127" i="4"/>
  <c r="T126" i="4"/>
  <c r="S126" i="4"/>
  <c r="T125" i="4"/>
  <c r="S125" i="4"/>
  <c r="T124" i="4"/>
  <c r="S124" i="4"/>
  <c r="T123" i="4"/>
  <c r="S123" i="4"/>
  <c r="T122" i="4"/>
  <c r="S122" i="4"/>
  <c r="T121" i="4"/>
  <c r="S121" i="4"/>
  <c r="T120" i="4"/>
  <c r="S120" i="4"/>
  <c r="T119" i="4"/>
  <c r="S119" i="4"/>
  <c r="T118" i="4"/>
  <c r="S118" i="4"/>
  <c r="T117" i="4"/>
  <c r="S117" i="4"/>
  <c r="T116" i="4"/>
  <c r="S116" i="4"/>
  <c r="T115" i="4"/>
  <c r="S115" i="4"/>
  <c r="T114" i="4"/>
  <c r="S114" i="4"/>
  <c r="T113" i="4"/>
  <c r="S113" i="4"/>
  <c r="T112" i="4"/>
  <c r="S112" i="4"/>
  <c r="T111" i="4"/>
  <c r="S111" i="4"/>
  <c r="T110" i="4"/>
  <c r="S110" i="4"/>
  <c r="T109" i="4"/>
  <c r="S109" i="4"/>
  <c r="T108" i="4"/>
  <c r="S108" i="4"/>
  <c r="T107" i="4"/>
  <c r="S107" i="4"/>
  <c r="T106" i="4"/>
  <c r="S106" i="4"/>
  <c r="T105" i="4"/>
  <c r="S105" i="4"/>
  <c r="T104" i="4"/>
  <c r="S104" i="4"/>
  <c r="T103" i="4"/>
  <c r="S103" i="4"/>
  <c r="T102" i="4"/>
  <c r="S102" i="4"/>
  <c r="T101" i="4"/>
  <c r="S101" i="4"/>
  <c r="T100" i="4"/>
  <c r="S100" i="4"/>
  <c r="T99" i="4"/>
  <c r="S99" i="4"/>
  <c r="T98" i="4"/>
  <c r="S98" i="4"/>
  <c r="T97" i="4"/>
  <c r="S97" i="4"/>
  <c r="T96" i="4"/>
  <c r="S96" i="4"/>
  <c r="T95" i="4"/>
  <c r="S95" i="4"/>
  <c r="T94" i="4"/>
  <c r="S94" i="4"/>
  <c r="T93" i="4"/>
  <c r="S93" i="4"/>
  <c r="T92" i="4"/>
  <c r="S92" i="4"/>
  <c r="T91" i="4"/>
  <c r="S91" i="4"/>
  <c r="T90" i="4"/>
  <c r="S90" i="4"/>
  <c r="T89" i="4"/>
  <c r="S89" i="4"/>
  <c r="T88" i="4"/>
  <c r="S88" i="4"/>
  <c r="T87" i="4"/>
  <c r="S87" i="4"/>
  <c r="T86" i="4"/>
  <c r="S86" i="4"/>
  <c r="T85" i="4"/>
  <c r="S85" i="4"/>
  <c r="T84" i="4"/>
  <c r="S84" i="4"/>
  <c r="T83" i="4"/>
  <c r="S83" i="4"/>
  <c r="T82" i="4"/>
  <c r="S82" i="4"/>
  <c r="T81" i="4"/>
  <c r="S81" i="4"/>
  <c r="T80" i="4"/>
  <c r="S80" i="4"/>
  <c r="T79" i="4"/>
  <c r="S79" i="4"/>
  <c r="T78" i="4"/>
  <c r="S78" i="4"/>
  <c r="T77" i="4"/>
  <c r="S77" i="4"/>
  <c r="T76" i="4"/>
  <c r="S76" i="4"/>
  <c r="T75" i="4"/>
  <c r="S75" i="4"/>
  <c r="T74" i="4"/>
  <c r="S74" i="4"/>
  <c r="T73" i="4"/>
  <c r="S73" i="4"/>
  <c r="T72" i="4"/>
  <c r="S72" i="4"/>
  <c r="T71" i="4"/>
  <c r="S71" i="4"/>
  <c r="T70" i="4"/>
  <c r="S70" i="4"/>
  <c r="T69" i="4"/>
  <c r="S69" i="4"/>
  <c r="T68" i="4"/>
  <c r="S68" i="4"/>
  <c r="T67" i="4"/>
  <c r="S67" i="4"/>
  <c r="T66" i="4"/>
  <c r="S66" i="4"/>
  <c r="T65" i="4"/>
  <c r="S65" i="4"/>
  <c r="T64" i="4"/>
  <c r="S64" i="4"/>
  <c r="T63" i="4"/>
  <c r="S63" i="4"/>
  <c r="T62" i="4"/>
  <c r="S62" i="4"/>
  <c r="T61" i="4"/>
  <c r="S61" i="4"/>
  <c r="T60" i="4"/>
  <c r="S60" i="4"/>
  <c r="T59" i="4"/>
  <c r="S59" i="4"/>
  <c r="T58" i="4"/>
  <c r="S58" i="4"/>
  <c r="T57" i="4"/>
  <c r="S57" i="4"/>
  <c r="T56" i="4"/>
  <c r="S56" i="4"/>
  <c r="T55" i="4"/>
  <c r="S55" i="4"/>
  <c r="T54" i="4"/>
  <c r="S54" i="4"/>
  <c r="T53" i="4"/>
  <c r="S53" i="4"/>
  <c r="T52" i="4"/>
  <c r="S52" i="4"/>
  <c r="T51" i="4"/>
  <c r="S51" i="4"/>
  <c r="T50" i="4"/>
  <c r="S50" i="4"/>
  <c r="T49" i="4"/>
  <c r="S49" i="4"/>
  <c r="T48" i="4"/>
  <c r="S48" i="4"/>
  <c r="T47" i="4"/>
  <c r="S47" i="4"/>
  <c r="T46" i="4"/>
  <c r="S46" i="4"/>
  <c r="T45" i="4"/>
  <c r="S45" i="4"/>
  <c r="T44" i="4"/>
  <c r="S44" i="4"/>
  <c r="T43" i="4"/>
  <c r="S43" i="4"/>
  <c r="T42" i="4"/>
  <c r="S42" i="4"/>
  <c r="T41" i="4"/>
  <c r="S41" i="4"/>
  <c r="T40" i="4"/>
  <c r="S40" i="4"/>
  <c r="T39" i="4"/>
  <c r="S39" i="4"/>
  <c r="T38" i="4"/>
  <c r="S38" i="4"/>
  <c r="T37" i="4"/>
  <c r="S37" i="4"/>
  <c r="T36" i="4"/>
  <c r="S36" i="4"/>
  <c r="T35" i="4"/>
  <c r="S35" i="4"/>
  <c r="T34" i="4"/>
  <c r="S34" i="4"/>
  <c r="T33" i="4"/>
  <c r="S33" i="4"/>
  <c r="T32" i="4"/>
  <c r="S32" i="4"/>
  <c r="T31" i="4"/>
  <c r="S31" i="4"/>
  <c r="T30" i="4"/>
  <c r="S30" i="4"/>
  <c r="T29" i="4"/>
  <c r="S29" i="4"/>
  <c r="T28" i="4"/>
  <c r="S28" i="4"/>
  <c r="T27" i="4"/>
  <c r="S27" i="4"/>
  <c r="T26" i="4"/>
  <c r="S26" i="4"/>
  <c r="T25" i="4"/>
  <c r="S25" i="4"/>
  <c r="T24" i="4"/>
  <c r="S24" i="4"/>
  <c r="T23" i="4"/>
  <c r="S23" i="4"/>
  <c r="T22" i="4"/>
  <c r="S22" i="4"/>
  <c r="T21" i="4"/>
  <c r="S21" i="4"/>
  <c r="T20" i="4"/>
  <c r="S20" i="4"/>
  <c r="T19" i="4"/>
  <c r="S19" i="4"/>
  <c r="T18" i="4"/>
  <c r="S18" i="4"/>
  <c r="T17" i="4"/>
  <c r="S17" i="4"/>
  <c r="T16" i="4"/>
  <c r="S16" i="4"/>
  <c r="T15" i="4"/>
  <c r="S15" i="4"/>
  <c r="T14" i="4"/>
  <c r="S14" i="4"/>
  <c r="T13" i="4"/>
  <c r="S13" i="4"/>
  <c r="T12" i="4"/>
  <c r="S12" i="4"/>
  <c r="T11" i="4"/>
  <c r="S11" i="4"/>
  <c r="T10" i="4"/>
  <c r="S10" i="4"/>
  <c r="T9" i="4"/>
  <c r="S9" i="4"/>
  <c r="T8" i="4"/>
  <c r="S8" i="4"/>
  <c r="T7" i="4"/>
  <c r="S7" i="4"/>
  <c r="E14" i="2"/>
  <c r="C5" i="2"/>
  <c r="C4" i="2"/>
  <c r="C3" i="2"/>
  <c r="C14" i="2" s="1"/>
  <c r="K4" i="7" l="1"/>
  <c r="K53" i="7" s="1"/>
  <c r="I53" i="7"/>
  <c r="H5" i="1" s="1"/>
  <c r="H9" i="1" s="1"/>
</calcChain>
</file>

<file path=xl/sharedStrings.xml><?xml version="1.0" encoding="utf-8"?>
<sst xmlns="http://schemas.openxmlformats.org/spreadsheetml/2006/main" count="2598" uniqueCount="1249">
  <si>
    <t>COST SUMMARY BREAKDOWN</t>
  </si>
  <si>
    <t>APPLICANT</t>
  </si>
  <si>
    <t>PROJECT #</t>
  </si>
  <si>
    <t>DISASTER #</t>
  </si>
  <si>
    <t>FIPS #</t>
  </si>
  <si>
    <t>COST CATEGORY</t>
  </si>
  <si>
    <t>HOURS</t>
  </si>
  <si>
    <t>TOTAL COSTS</t>
  </si>
  <si>
    <t>FORCE ACCOUNT LABOR STRAIGHT TIME</t>
  </si>
  <si>
    <t>FORCE ACCOUNT LABOR OVERTIME</t>
  </si>
  <si>
    <t>EQUIPMENT</t>
  </si>
  <si>
    <t>MATERIALS</t>
  </si>
  <si>
    <t>PROJECT TOTAL</t>
  </si>
  <si>
    <t>ENTER TOTAL ANNUAL PAYROLL</t>
  </si>
  <si>
    <t>FRINGE BENEFITS (BY %)</t>
  </si>
  <si>
    <t>Regular Time</t>
  </si>
  <si>
    <t>Overtime</t>
  </si>
  <si>
    <t>HOLIDAYS</t>
  </si>
  <si>
    <t>VACATION LEAVE</t>
  </si>
  <si>
    <t>SICK LEAVE</t>
  </si>
  <si>
    <t>SOCIAL SECURITY</t>
  </si>
  <si>
    <t>MEDICARE</t>
  </si>
  <si>
    <t>UNEMPLOYMENT</t>
  </si>
  <si>
    <t>WORKER'S COMP</t>
  </si>
  <si>
    <t>RETIREMENT</t>
  </si>
  <si>
    <t>HEALTH BENEFITS</t>
  </si>
  <si>
    <t>LIFE INS. BENEFITS</t>
  </si>
  <si>
    <t>OTHER</t>
  </si>
  <si>
    <t>TOTAL IN % ANNUAL SALARY</t>
  </si>
  <si>
    <t>IS FRINGE AVERAGE BEING USED?</t>
  </si>
  <si>
    <t>YES</t>
  </si>
  <si>
    <t>Name
LAST,FIRST</t>
  </si>
  <si>
    <t>TITLE</t>
  </si>
  <si>
    <t>STATUS
FT,PT,S,T</t>
  </si>
  <si>
    <t>BASE RAY RATE</t>
  </si>
  <si>
    <t>VAC</t>
  </si>
  <si>
    <t>SICK</t>
  </si>
  <si>
    <t>HOL</t>
  </si>
  <si>
    <t>RET</t>
  </si>
  <si>
    <t>SS</t>
  </si>
  <si>
    <t>MEDC</t>
  </si>
  <si>
    <t>UNEMP</t>
  </si>
  <si>
    <t>HEALTH</t>
  </si>
  <si>
    <t>LIFE</t>
  </si>
  <si>
    <t>WC</t>
  </si>
  <si>
    <t>FRINGE BENEFITS</t>
  </si>
  <si>
    <t>RATE w/ FRINGE</t>
  </si>
  <si>
    <t>DAYS / YEARS</t>
  </si>
  <si>
    <t>%</t>
  </si>
  <si>
    <t>$ / MONTH</t>
  </si>
  <si>
    <t>REG</t>
  </si>
  <si>
    <t>OT</t>
  </si>
  <si>
    <t>OT1</t>
  </si>
  <si>
    <t>S</t>
  </si>
  <si>
    <t xml:space="preserve"> - </t>
  </si>
  <si>
    <t>ITEMIZED CAT Z MANAGEMENT COSTS</t>
  </si>
  <si>
    <t>LABOR SUMMARY</t>
  </si>
  <si>
    <t>Date Worked</t>
  </si>
  <si>
    <t>Employee Name/Title</t>
  </si>
  <si>
    <t>Task Accomplished</t>
  </si>
  <si>
    <t>Rate w/ Fringe</t>
  </si>
  <si>
    <t>OT Rate w/ Fringe</t>
  </si>
  <si>
    <t>Regular Hours</t>
  </si>
  <si>
    <t>OT Hours</t>
  </si>
  <si>
    <t>Straight Time Cost</t>
  </si>
  <si>
    <t>OT Cost</t>
  </si>
  <si>
    <t>Day Total</t>
  </si>
  <si>
    <t>TOTALS</t>
  </si>
  <si>
    <t>Equipment Summary</t>
  </si>
  <si>
    <t>Date</t>
  </si>
  <si>
    <t>Cost Code</t>
  </si>
  <si>
    <t>Equipment Description</t>
  </si>
  <si>
    <t>Hours / Miles</t>
  </si>
  <si>
    <t>Operator's Name</t>
  </si>
  <si>
    <t>Rate</t>
  </si>
  <si>
    <t>Cost</t>
  </si>
  <si>
    <t>Total</t>
  </si>
  <si>
    <t>MATERIAL SUMMARY</t>
  </si>
  <si>
    <t>OFFICE SUPPLIES DESCRIPTION</t>
  </si>
  <si>
    <t>QUANTITY</t>
  </si>
  <si>
    <t>UNIT MEASUREMENT</t>
  </si>
  <si>
    <t>UNIT PRICE</t>
  </si>
  <si>
    <t>COST</t>
  </si>
  <si>
    <t>TOTAL</t>
  </si>
  <si>
    <t>ELIGIBLE ACTIVITIES</t>
  </si>
  <si>
    <t>When selecting the type of activity(s), please select the corresponding drop down list value.  Applicants may select as many activities as applicable per day per employee.  If the number of activites exceeds 3, please manually adjust the row height to make all activities visible within the cell.</t>
  </si>
  <si>
    <t>DROP DOWN LIST VALUE</t>
  </si>
  <si>
    <t>ACTIVITY DESCRIPTION</t>
  </si>
  <si>
    <t>DAMAGE ASSESS</t>
  </si>
  <si>
    <t>PRELIMINARY DAMAGE ASSESSMENTS</t>
  </si>
  <si>
    <t xml:space="preserve"> </t>
  </si>
  <si>
    <t xml:space="preserve">      Examples of this activity include:</t>
  </si>
  <si>
    <t>a. Compiling damage assessment info for submission to State to obtain Federal disaster declaration.</t>
  </si>
  <si>
    <t>b.  Participating in Joint PDA with FEMA and State to assess damaged areas.</t>
  </si>
  <si>
    <t>MEETINGS</t>
  </si>
  <si>
    <t>MEETINGS REGARDING THE PA PROGRAM OR</t>
  </si>
  <si>
    <t>OVERALL PA DAMAGE CLAIM</t>
  </si>
  <si>
    <t>a.  Participating in the Recovery Scoping Meeting to address all damages, work performed, etc.</t>
  </si>
  <si>
    <t>b.  Applicant briefings.</t>
  </si>
  <si>
    <t>ORGANIZE SITES</t>
  </si>
  <si>
    <t>ORGANIZING PA DAMAGE SITES INTO LOGICAL</t>
  </si>
  <si>
    <t>GROUPS</t>
  </si>
  <si>
    <t xml:space="preserve">       Examples of this activity include:</t>
  </si>
  <si>
    <t>a.  Reviewing damage to school complex to group damage sites needing mitigation.</t>
  </si>
  <si>
    <t>b.  Consolidating road projects for inclusion in PAAP Program.</t>
  </si>
  <si>
    <t>CORRESPONDENCE</t>
  </si>
  <si>
    <t>PREPARING CORRESPONDENCE</t>
  </si>
  <si>
    <t>a.  Preparing time extension letter and backup to support time extension request to State.</t>
  </si>
  <si>
    <t>b. Preparing appeal package, gathering supporting documentation and researching FEMA policies.</t>
  </si>
  <si>
    <t>SITE INSPECT</t>
  </si>
  <si>
    <t>SITE INSPECTIONS</t>
  </si>
  <si>
    <t>a.  Doing site visit with FEMA to inspect damaged facility, take photos and address completed/pending work.</t>
  </si>
  <si>
    <t>TRAVEL COST</t>
  </si>
  <si>
    <t>TRAVEL EXPENSES</t>
  </si>
  <si>
    <t xml:space="preserve">  Examples of this activity include:</t>
  </si>
  <si>
    <t>a.  Traveling from DPW Dept to Town Hall for RSM meeting with FEMA and State.</t>
  </si>
  <si>
    <t>b.  Traveling from Road Dept to Convoy Road to conduct site visit with FEMA and discuss mitigation options.</t>
  </si>
  <si>
    <t>DAMAGE DESCRIP</t>
  </si>
  <si>
    <t>DEVELOPING THE DETAILED SITE-SPECIFIC</t>
  </si>
  <si>
    <t>DAMAGE DESCRIPTIONS</t>
  </si>
  <si>
    <t>Examples of this activity include:</t>
  </si>
  <si>
    <t>a.  Reviewing site inspection notes, orgainzing photos, and verifying damage dimensions for DDD.</t>
  </si>
  <si>
    <t>EVAL MITIGATION</t>
  </si>
  <si>
    <t>EVALUATING SECTION 406 HAZARD MITIGATION MEASURES</t>
  </si>
  <si>
    <t xml:space="preserve">     a.  Reviewing HMP proposal and preparing maps, cost analysis and sketches.</t>
  </si>
  <si>
    <t>PREP PROJECTS</t>
  </si>
  <si>
    <t>PREPARING SMALL AND LARGE PROJECTS</t>
  </si>
  <si>
    <t xml:space="preserve">     a.  Entering labor, equipment and contract costs into PW workbook for submission to FEMA.</t>
  </si>
  <si>
    <t xml:space="preserve">     b.  Preparing backup documentation to support alternate project approval from FEMA.</t>
  </si>
  <si>
    <t>REVIEW PWs</t>
  </si>
  <si>
    <t>REVIEWING PWs</t>
  </si>
  <si>
    <t xml:space="preserve">     a.  Reviewing DDD and SOW in Grants Portal to verify accuracy of work and costs.</t>
  </si>
  <si>
    <t xml:space="preserve">     b.  Reviewing procurement method for projects to ensure compliance with 2 CFR</t>
  </si>
  <si>
    <t>DOCUMENT PREP</t>
  </si>
  <si>
    <t>COLLECTING COPYING, FILING, OR SUBMITTING</t>
  </si>
  <si>
    <t>DOCUMENTS TO SUPPORT A CLAIM</t>
  </si>
  <si>
    <t xml:space="preserve">     a.  Compiling financial disbursement reports, invoices, timesheets, and payroll warrants to support PW costs.</t>
  </si>
  <si>
    <t>FUNDS REQUEST</t>
  </si>
  <si>
    <t>REQUESTING DISBURSEMENT OF PA FUNDS</t>
  </si>
  <si>
    <t xml:space="preserve">     a.  Compiling timesheets, payroll records, and activity logs to support project costs.</t>
  </si>
  <si>
    <t xml:space="preserve">     b.  Validating contract costs by reviewing invoices, PO's, and proof of payment.</t>
  </si>
  <si>
    <t>TRAINING</t>
  </si>
  <si>
    <t xml:space="preserve">     a.  Providing training to staff on using the FEMA Grants Portal system.</t>
  </si>
  <si>
    <t xml:space="preserve">     b.  Providing PDAT training to staff to ensure compliance with 2 CFR Part 200.</t>
  </si>
  <si>
    <t>FT</t>
  </si>
  <si>
    <t>NO</t>
  </si>
  <si>
    <t>PT</t>
  </si>
  <si>
    <t>T</t>
  </si>
  <si>
    <t>Cost
Code</t>
  </si>
  <si>
    <t>Equipment</t>
  </si>
  <si>
    <t>Specifications</t>
  </si>
  <si>
    <t>Capacity or Size</t>
  </si>
  <si>
    <t>HP</t>
  </si>
  <si>
    <t>Notes</t>
  </si>
  <si>
    <t>Unit</t>
  </si>
  <si>
    <t>Air Compressor</t>
  </si>
  <si>
    <t>Air Delivery</t>
  </si>
  <si>
    <t>to 10</t>
  </si>
  <si>
    <t>Hour</t>
  </si>
  <si>
    <t>103 CFM</t>
  </si>
  <si>
    <t>to 30</t>
  </si>
  <si>
    <t>130 CFM</t>
  </si>
  <si>
    <t>to 50</t>
  </si>
  <si>
    <t>175 CFM</t>
  </si>
  <si>
    <t>to 90</t>
  </si>
  <si>
    <t>Hoses included.</t>
  </si>
  <si>
    <t>400 CFM</t>
  </si>
  <si>
    <t>to 145</t>
  </si>
  <si>
    <t>575 CFM</t>
  </si>
  <si>
    <t>to 230</t>
  </si>
  <si>
    <t>1100 CFM</t>
  </si>
  <si>
    <t>to 355</t>
  </si>
  <si>
    <t>1600 CFM</t>
  </si>
  <si>
    <t>to 500</t>
  </si>
  <si>
    <t>Ambulance</t>
  </si>
  <si>
    <t>to 150</t>
  </si>
  <si>
    <t>to 210</t>
  </si>
  <si>
    <t>Board, Arrow</t>
  </si>
  <si>
    <t>to 8</t>
  </si>
  <si>
    <t>Trailer Mounted.</t>
  </si>
  <si>
    <t>to 5</t>
  </si>
  <si>
    <t>Auger, Portable</t>
  </si>
  <si>
    <t>Hole Diameter</t>
  </si>
  <si>
    <t>16 In</t>
  </si>
  <si>
    <t>to 6</t>
  </si>
  <si>
    <t>18 In</t>
  </si>
  <si>
    <t>to 13</t>
  </si>
  <si>
    <t>36 In</t>
  </si>
  <si>
    <t>Max. Auger Size</t>
  </si>
  <si>
    <t>24 In</t>
  </si>
  <si>
    <t>to 100</t>
  </si>
  <si>
    <t>Auger</t>
  </si>
  <si>
    <t>Horizontal Directional Boring Machine</t>
  </si>
  <si>
    <t>250 X 100</t>
  </si>
  <si>
    <t>DD-140B YR-2003</t>
  </si>
  <si>
    <t>50 X 100</t>
  </si>
  <si>
    <t>Average to 7,000 lbs</t>
  </si>
  <si>
    <t>Auger, Directional Boring Machine</t>
  </si>
  <si>
    <t>7,000 - 10,000 lbs</t>
  </si>
  <si>
    <t>JT920L (2013)</t>
  </si>
  <si>
    <t>Bush Hog</t>
  </si>
  <si>
    <t>8068-1</t>
  </si>
  <si>
    <t>8068-2</t>
  </si>
  <si>
    <t>Automobile</t>
  </si>
  <si>
    <t>to 130</t>
  </si>
  <si>
    <t>Transporting people.</t>
  </si>
  <si>
    <t>Transporting cargo.</t>
  </si>
  <si>
    <t>Automobile, Police</t>
  </si>
  <si>
    <t>to 250</t>
  </si>
  <si>
    <t>Patrolling.</t>
  </si>
  <si>
    <t>Motorcycle, Police</t>
  </si>
  <si>
    <t>6 or 8 cl</t>
  </si>
  <si>
    <t>285 to 300</t>
  </si>
  <si>
    <t>EcoBoost V-6</t>
  </si>
  <si>
    <t>2015 Model</t>
  </si>
  <si>
    <t>375-450</t>
  </si>
  <si>
    <t>MRAP C-MTV</t>
  </si>
  <si>
    <t>gvwr 55000 Lbs</t>
  </si>
  <si>
    <t>to 350</t>
  </si>
  <si>
    <t>6.5-7.5</t>
  </si>
  <si>
    <t>7.6-8.6</t>
  </si>
  <si>
    <t>9.0-10.0</t>
  </si>
  <si>
    <t>12-14.0</t>
  </si>
  <si>
    <t>15-17</t>
  </si>
  <si>
    <t>18-20</t>
  </si>
  <si>
    <t>26-28</t>
  </si>
  <si>
    <t>38-40</t>
  </si>
  <si>
    <t>44-46</t>
  </si>
  <si>
    <t>Barge, Deck</t>
  </si>
  <si>
    <t>Size</t>
  </si>
  <si>
    <t>50'x35'x7.25'</t>
  </si>
  <si>
    <t>Push by Tug-Boat</t>
  </si>
  <si>
    <t>50'x35'x9'</t>
  </si>
  <si>
    <t>120'x45'x10'</t>
  </si>
  <si>
    <t>160'x45'x11''</t>
  </si>
  <si>
    <t>Boat, Tow</t>
  </si>
  <si>
    <t>55'x20'x5'</t>
  </si>
  <si>
    <t>to 870</t>
  </si>
  <si>
    <t>Steel.</t>
  </si>
  <si>
    <t>60'x21'x5'</t>
  </si>
  <si>
    <t>to 1050</t>
  </si>
  <si>
    <t>70'x30'x7.5'</t>
  </si>
  <si>
    <t>to 1350</t>
  </si>
  <si>
    <t>120'x34'x8'</t>
  </si>
  <si>
    <t>to 2000</t>
  </si>
  <si>
    <t>Airboat</t>
  </si>
  <si>
    <t>15'x8'</t>
  </si>
  <si>
    <t>Swamp Buggy</t>
  </si>
  <si>
    <t>Conquest</t>
  </si>
  <si>
    <t>Boat, Row</t>
  </si>
  <si>
    <t>Heavy duty.</t>
  </si>
  <si>
    <t>Boat, Runabout</t>
  </si>
  <si>
    <t>13'x5'</t>
  </si>
  <si>
    <t>Outboard.</t>
  </si>
  <si>
    <t>Boat, Tender</t>
  </si>
  <si>
    <t>14'x7'</t>
  </si>
  <si>
    <t>Boat, Push</t>
  </si>
  <si>
    <t>45'x21'x6'</t>
  </si>
  <si>
    <t>to 435</t>
  </si>
  <si>
    <t>Flat hull.</t>
  </si>
  <si>
    <t>54'x21'x6'</t>
  </si>
  <si>
    <t>to 525</t>
  </si>
  <si>
    <t>58'x24'x7.5'</t>
  </si>
  <si>
    <t>to 705</t>
  </si>
  <si>
    <t>64'x25'x8'</t>
  </si>
  <si>
    <t>Boat, Tug</t>
  </si>
  <si>
    <t>Length</t>
  </si>
  <si>
    <t>16 Ft</t>
  </si>
  <si>
    <t>18 Ft</t>
  </si>
  <si>
    <t>to 175</t>
  </si>
  <si>
    <t>26 Ft</t>
  </si>
  <si>
    <t>40 Ft</t>
  </si>
  <si>
    <t>to 380</t>
  </si>
  <si>
    <t>51 Ft</t>
  </si>
  <si>
    <t>to 700</t>
  </si>
  <si>
    <t>Jet Ski</t>
  </si>
  <si>
    <t>3-seater</t>
  </si>
  <si>
    <t>Zodiac</t>
  </si>
  <si>
    <t>1544 lbs</t>
  </si>
  <si>
    <t>11 passenger capacity</t>
  </si>
  <si>
    <t>190-250</t>
  </si>
  <si>
    <t>Broom, Pavement</t>
  </si>
  <si>
    <t>Broom Length</t>
  </si>
  <si>
    <t>96 In</t>
  </si>
  <si>
    <t>72 In</t>
  </si>
  <si>
    <t>to 18</t>
  </si>
  <si>
    <t>Broom, Pavement, Pull</t>
  </si>
  <si>
    <t>84 In</t>
  </si>
  <si>
    <t>to 20</t>
  </si>
  <si>
    <t>to 35</t>
  </si>
  <si>
    <t>Sweeper, Pavement</t>
  </si>
  <si>
    <t>to 110</t>
  </si>
  <si>
    <t>Bus</t>
  </si>
  <si>
    <t>to 300</t>
  </si>
  <si>
    <t>Blower</t>
  </si>
  <si>
    <t>Gasoline powered Toro Pro Force</t>
  </si>
  <si>
    <t>Mosquito Sprayer</t>
  </si>
  <si>
    <t>15-gal; 350 lbs</t>
  </si>
  <si>
    <t>Back-Pack Blower</t>
  </si>
  <si>
    <t>to 4.4</t>
  </si>
  <si>
    <t>Walk-Behind Blower</t>
  </si>
  <si>
    <t>Chainsaw</t>
  </si>
  <si>
    <t>Bar Length = 20 in</t>
  </si>
  <si>
    <t>3.0 cu in</t>
  </si>
  <si>
    <t>5.0 cu in</t>
  </si>
  <si>
    <t>6.0 cu in</t>
  </si>
  <si>
    <t>Bar Length = 16 in</t>
  </si>
  <si>
    <t>2.5 cu in</t>
  </si>
  <si>
    <t>Bar Length = 25 in</t>
  </si>
  <si>
    <t>7.5 cu in</t>
  </si>
  <si>
    <t>Bar Length = 18 in</t>
  </si>
  <si>
    <t>4.0 cu in</t>
  </si>
  <si>
    <t>Skidder</t>
  </si>
  <si>
    <t>model 748 E</t>
  </si>
  <si>
    <t>to 173</t>
  </si>
  <si>
    <t>model 648 G11</t>
  </si>
  <si>
    <t>to 177</t>
  </si>
  <si>
    <t>Cutter, Brush</t>
  </si>
  <si>
    <t>Cutter Size</t>
  </si>
  <si>
    <t>8 ft</t>
  </si>
  <si>
    <t>to 190</t>
  </si>
  <si>
    <t>10 ft</t>
  </si>
  <si>
    <t>to 245</t>
  </si>
  <si>
    <t>Bruncher Cutter</t>
  </si>
  <si>
    <t>to 247</t>
  </si>
  <si>
    <t>Log Trailer</t>
  </si>
  <si>
    <t>40 ft</t>
  </si>
  <si>
    <t>Chipper, Brush</t>
  </si>
  <si>
    <t>Chipping Capacity</t>
  </si>
  <si>
    <t>6 In</t>
  </si>
  <si>
    <t>9 In</t>
  </si>
  <si>
    <t>to 65</t>
  </si>
  <si>
    <t>12 In</t>
  </si>
  <si>
    <t>15 In</t>
  </si>
  <si>
    <t>to 125</t>
  </si>
  <si>
    <t>to 200</t>
  </si>
  <si>
    <t>Loader - Wheel</t>
  </si>
  <si>
    <t>to 240</t>
  </si>
  <si>
    <t>149,999 lbs</t>
  </si>
  <si>
    <t>to 235</t>
  </si>
  <si>
    <t>250,000 lbs</t>
  </si>
  <si>
    <t>to 520</t>
  </si>
  <si>
    <t>BOMAG Compactor</t>
  </si>
  <si>
    <t>BW100AD-3</t>
  </si>
  <si>
    <t>Compactor -2-Ton Pavement Roller</t>
  </si>
  <si>
    <t>to 2.9 Ton</t>
  </si>
  <si>
    <t>Compactor</t>
  </si>
  <si>
    <t>to 45</t>
  </si>
  <si>
    <t>Plus tow Truck</t>
  </si>
  <si>
    <t>to 75</t>
  </si>
  <si>
    <t>Compactor, Sanitation</t>
  </si>
  <si>
    <t>to 400</t>
  </si>
  <si>
    <t>Hercules PT-11,</t>
  </si>
  <si>
    <t>10,000 lbs</t>
  </si>
  <si>
    <t>11-Wheels (Towed)</t>
  </si>
  <si>
    <t>GTD-54120</t>
  </si>
  <si>
    <t>20,000 lbs</t>
  </si>
  <si>
    <t>Grid Drum (Towed)</t>
  </si>
  <si>
    <t>Feeder, Grizzly</t>
  </si>
  <si>
    <t>to 55</t>
  </si>
  <si>
    <t>Dozer, Crawler</t>
  </si>
  <si>
    <t>Deere 450J LT</t>
  </si>
  <si>
    <t>to 105</t>
  </si>
  <si>
    <t>to 160</t>
  </si>
  <si>
    <t>to 360</t>
  </si>
  <si>
    <t>to 574</t>
  </si>
  <si>
    <t>to 850</t>
  </si>
  <si>
    <t>Dozer, Wheel</t>
  </si>
  <si>
    <t>to 625</t>
  </si>
  <si>
    <t>Box Scraper</t>
  </si>
  <si>
    <t>Bucket, Clamshell</t>
  </si>
  <si>
    <t>Capacity</t>
  </si>
  <si>
    <t>1.0 CY</t>
  </si>
  <si>
    <t>2.5 CY</t>
  </si>
  <si>
    <t>5.0 CY</t>
  </si>
  <si>
    <t>7.5 CY</t>
  </si>
  <si>
    <t>Bucket, Dragline</t>
  </si>
  <si>
    <t>2.0 CY</t>
  </si>
  <si>
    <t>10 CY</t>
  </si>
  <si>
    <t>14 CY</t>
  </si>
  <si>
    <t>Excavator, Hydraulic</t>
  </si>
  <si>
    <t>Bucket Capacity</t>
  </si>
  <si>
    <t>0.5 CY</t>
  </si>
  <si>
    <t>1.5 CY</t>
  </si>
  <si>
    <t>to 265</t>
  </si>
  <si>
    <t>4.5 CY</t>
  </si>
  <si>
    <t>to 420</t>
  </si>
  <si>
    <t>to 650</t>
  </si>
  <si>
    <t>12 CY</t>
  </si>
  <si>
    <t>to 1000</t>
  </si>
  <si>
    <t>Excavator</t>
  </si>
  <si>
    <t>2007 model Gradall XL3100 III</t>
  </si>
  <si>
    <t>2003 model Gradall XL4100 III</t>
  </si>
  <si>
    <t>Trowel, Concrete</t>
  </si>
  <si>
    <t>Diameter</t>
  </si>
  <si>
    <t>48 In</t>
  </si>
  <si>
    <t>to 12</t>
  </si>
  <si>
    <t>Fork Lift</t>
  </si>
  <si>
    <t>6000 Lbs</t>
  </si>
  <si>
    <t>to 60</t>
  </si>
  <si>
    <t>12000 Lbs</t>
  </si>
  <si>
    <t>18000 Lbs</t>
  </si>
  <si>
    <t>to 140</t>
  </si>
  <si>
    <t>50000 Lbs</t>
  </si>
  <si>
    <t>to 215</t>
  </si>
  <si>
    <t>6600-11500 gvwr lbs</t>
  </si>
  <si>
    <t>3.1- 3.5 Mton</t>
  </si>
  <si>
    <t>9000 Lbs</t>
  </si>
  <si>
    <t>4.5 - 4.9 Mton</t>
  </si>
  <si>
    <t>10000 Lbs</t>
  </si>
  <si>
    <t>Fork Lift Accessory</t>
  </si>
  <si>
    <t>Generator</t>
  </si>
  <si>
    <t>Prime Output</t>
  </si>
  <si>
    <t>5.5 KW</t>
  </si>
  <si>
    <t>16 KW</t>
  </si>
  <si>
    <t>to 25</t>
  </si>
  <si>
    <t>60KW</t>
  </si>
  <si>
    <t>to 88</t>
  </si>
  <si>
    <t>100 KW</t>
  </si>
  <si>
    <t>150 KW</t>
  </si>
  <si>
    <t>210 KW</t>
  </si>
  <si>
    <t>280 KW</t>
  </si>
  <si>
    <t>350 KW</t>
  </si>
  <si>
    <t>530 KW</t>
  </si>
  <si>
    <t>to 750</t>
  </si>
  <si>
    <t>710 KW</t>
  </si>
  <si>
    <t>1100 KW</t>
  </si>
  <si>
    <t>Open</t>
  </si>
  <si>
    <t>2500 KW</t>
  </si>
  <si>
    <t>to 3000</t>
  </si>
  <si>
    <t>1,000 KW</t>
  </si>
  <si>
    <t>to 1645</t>
  </si>
  <si>
    <t>Enclosed</t>
  </si>
  <si>
    <t>1,500 KW</t>
  </si>
  <si>
    <t>to 2500</t>
  </si>
  <si>
    <t>1100KW</t>
  </si>
  <si>
    <t>40KW</t>
  </si>
  <si>
    <t>20KW</t>
  </si>
  <si>
    <t>Open/Closed</t>
  </si>
  <si>
    <t>800 KW</t>
  </si>
  <si>
    <t>Generator Large</t>
  </si>
  <si>
    <t>80 KW</t>
  </si>
  <si>
    <t>900 KW</t>
  </si>
  <si>
    <t>Generator Heavy Duty</t>
  </si>
  <si>
    <t>2000KW</t>
  </si>
  <si>
    <t>1000 KW</t>
  </si>
  <si>
    <t>Graders</t>
  </si>
  <si>
    <t>Moldboard Size</t>
  </si>
  <si>
    <t>10 Ft</t>
  </si>
  <si>
    <t>12 Ft</t>
  </si>
  <si>
    <t>14 Ft</t>
  </si>
  <si>
    <t>to 225</t>
  </si>
  <si>
    <t>Hose, Discharge</t>
  </si>
  <si>
    <t>3 In</t>
  </si>
  <si>
    <t>4 In</t>
  </si>
  <si>
    <t>8 In</t>
  </si>
  <si>
    <t>Hose, Suction</t>
  </si>
  <si>
    <t>Loader, Crawler</t>
  </si>
  <si>
    <t>to 32</t>
  </si>
  <si>
    <t>Includes bucket.</t>
  </si>
  <si>
    <t>1 CY</t>
  </si>
  <si>
    <t>2 CY</t>
  </si>
  <si>
    <t>to 118</t>
  </si>
  <si>
    <t>3 CY</t>
  </si>
  <si>
    <t>to 178</t>
  </si>
  <si>
    <t>4 CY</t>
  </si>
  <si>
    <t>to 238</t>
  </si>
  <si>
    <t>Loader, Wheel</t>
  </si>
  <si>
    <t>to 38</t>
  </si>
  <si>
    <t>CAT-926</t>
  </si>
  <si>
    <t>to 152</t>
  </si>
  <si>
    <t>5 CY</t>
  </si>
  <si>
    <t>6 CY</t>
  </si>
  <si>
    <t>to 305</t>
  </si>
  <si>
    <t>7 CY</t>
  </si>
  <si>
    <t>8 CY</t>
  </si>
  <si>
    <t>to 530</t>
  </si>
  <si>
    <t>Loader, Tractor, Wheel</t>
  </si>
  <si>
    <t>0.87 CY</t>
  </si>
  <si>
    <t>to 80</t>
  </si>
  <si>
    <t>Case 580 Super L</t>
  </si>
  <si>
    <t>Batching Capacity</t>
  </si>
  <si>
    <t>10 Cft</t>
  </si>
  <si>
    <t>Diesel Powered</t>
  </si>
  <si>
    <t>12 Cft</t>
  </si>
  <si>
    <t>Gasoline Powered</t>
  </si>
  <si>
    <t>11 Cft</t>
  </si>
  <si>
    <t>16 Cft</t>
  </si>
  <si>
    <t>Truck, Concrete Mixer</t>
  </si>
  <si>
    <t>Mixer Capacity</t>
  </si>
  <si>
    <t>13 CY</t>
  </si>
  <si>
    <t>to 70-80</t>
  </si>
  <si>
    <t>Vibrator, Concrete</t>
  </si>
  <si>
    <t>Hand Held</t>
  </si>
  <si>
    <t>to 4</t>
  </si>
  <si>
    <t>Spreader, Chip</t>
  </si>
  <si>
    <t>12.5 Ft</t>
  </si>
  <si>
    <t>16.5 Ft</t>
  </si>
  <si>
    <t>Hopper Size</t>
  </si>
  <si>
    <t>8 Ft</t>
  </si>
  <si>
    <t>Trailer &amp; truck mounted.</t>
  </si>
  <si>
    <t>Paver, Asphalt, Towed</t>
  </si>
  <si>
    <t>Paver, Asphalt</t>
  </si>
  <si>
    <t>Crawler</t>
  </si>
  <si>
    <t>35,000Lbs &amp; Over</t>
  </si>
  <si>
    <t>Pick-up, Asphalt</t>
  </si>
  <si>
    <t>Cederapids</t>
  </si>
  <si>
    <t>CR MS-2</t>
  </si>
  <si>
    <t>113 to 140</t>
  </si>
  <si>
    <t>Asphalt-Pick-up Machine</t>
  </si>
  <si>
    <t>Blaw-Knox</t>
  </si>
  <si>
    <t>MC-330</t>
  </si>
  <si>
    <t>184 to 200</t>
  </si>
  <si>
    <t>MTV 1000C</t>
  </si>
  <si>
    <t>to 275</t>
  </si>
  <si>
    <t>Striper</t>
  </si>
  <si>
    <t>Paint Capacity</t>
  </si>
  <si>
    <t>40 Gal</t>
  </si>
  <si>
    <t>to 22</t>
  </si>
  <si>
    <t>90 Gal</t>
  </si>
  <si>
    <t>120 Gal</t>
  </si>
  <si>
    <t>to 122</t>
  </si>
  <si>
    <t>to 460</t>
  </si>
  <si>
    <t>Striper, Walk-behind</t>
  </si>
  <si>
    <t>12 Gal</t>
  </si>
  <si>
    <t>24' X 50'</t>
  </si>
  <si>
    <t>crawler</t>
  </si>
  <si>
    <t>Width</t>
  </si>
  <si>
    <t>to 10 Ft</t>
  </si>
  <si>
    <t>to 14 Ft</t>
  </si>
  <si>
    <t>to 15 Ft</t>
  </si>
  <si>
    <t>Spreader, Sand</t>
  </si>
  <si>
    <t>Mounting</t>
  </si>
  <si>
    <t>Tailgate, Chassis</t>
  </si>
  <si>
    <t>Truck not included</t>
  </si>
  <si>
    <t>Dump Body</t>
  </si>
  <si>
    <t>Truck (10yd)</t>
  </si>
  <si>
    <t>Spreader, Chemical</t>
  </si>
  <si>
    <t>10 MTC</t>
  </si>
  <si>
    <t>2" Pump</t>
  </si>
  <si>
    <t>to 7</t>
  </si>
  <si>
    <t>10,000 gph</t>
  </si>
  <si>
    <t>Pump</t>
  </si>
  <si>
    <t>2" - 10,000 gal/hr.</t>
  </si>
  <si>
    <t>to 4.5</t>
  </si>
  <si>
    <t>Hoses not included.</t>
  </si>
  <si>
    <t>Diaphragm pump</t>
  </si>
  <si>
    <t>2" - 3,000 gal/hr.</t>
  </si>
  <si>
    <t>to 15</t>
  </si>
  <si>
    <t>to 40</t>
  </si>
  <si>
    <t>to 95</t>
  </si>
  <si>
    <t>Does not include Hoses.</t>
  </si>
  <si>
    <t>to 425</t>
  </si>
  <si>
    <t>to 575</t>
  </si>
  <si>
    <t>Max. Platform Height</t>
  </si>
  <si>
    <t>61 Ft</t>
  </si>
  <si>
    <t>80 Ft</t>
  </si>
  <si>
    <t>Max. Platform Load - 600Lbs</t>
  </si>
  <si>
    <t>81 Ft -100 Ft. Ht.</t>
  </si>
  <si>
    <t>37 Ft. Ht.</t>
  </si>
  <si>
    <t>60 Ft. Ht.</t>
  </si>
  <si>
    <t>70 Ft. Ht.</t>
  </si>
  <si>
    <t>125 Ft. Ht.</t>
  </si>
  <si>
    <t>to 85</t>
  </si>
  <si>
    <t>150 Ft. Ht.</t>
  </si>
  <si>
    <t>75"x155", 40Ft Ht.</t>
  </si>
  <si>
    <t>2000 Lbs Capacity</t>
  </si>
  <si>
    <t>Max. Lift Capacity</t>
  </si>
  <si>
    <t>24000 Lbs</t>
  </si>
  <si>
    <t>36000 Lbs</t>
  </si>
  <si>
    <t>60000 Lbs</t>
  </si>
  <si>
    <t>10000 gal/Hr</t>
  </si>
  <si>
    <t>Self- Priming Trash Pump</t>
  </si>
  <si>
    <t>Crane</t>
  </si>
  <si>
    <t>8 MT</t>
  </si>
  <si>
    <t>15 MT</t>
  </si>
  <si>
    <t>50 MT</t>
  </si>
  <si>
    <t>70 MT</t>
  </si>
  <si>
    <t>110 MT</t>
  </si>
  <si>
    <t>Saw, Concrete</t>
  </si>
  <si>
    <t>Blade Diameter</t>
  </si>
  <si>
    <t>14 In</t>
  </si>
  <si>
    <t>to 14</t>
  </si>
  <si>
    <t>26 In</t>
  </si>
  <si>
    <t>Saw, Rock</t>
  </si>
  <si>
    <t>Jackhammer (Dry)</t>
  </si>
  <si>
    <t>Weight Class</t>
  </si>
  <si>
    <t>25-45 Lbs</t>
  </si>
  <si>
    <t>Pneumatic Powered</t>
  </si>
  <si>
    <t>Jackhammer (Wet)</t>
  </si>
  <si>
    <t>30-55 Lbs</t>
  </si>
  <si>
    <t>Scraper</t>
  </si>
  <si>
    <t>Scraper Capacity</t>
  </si>
  <si>
    <t>15 CY</t>
  </si>
  <si>
    <t>to 262</t>
  </si>
  <si>
    <t>22 CY</t>
  </si>
  <si>
    <t>to 365</t>
  </si>
  <si>
    <t>34 CY</t>
  </si>
  <si>
    <t>44 CY</t>
  </si>
  <si>
    <t>to 604</t>
  </si>
  <si>
    <t>Loader, Skid-Steer</t>
  </si>
  <si>
    <t>976 - 1250 Lbs</t>
  </si>
  <si>
    <t>to 36</t>
  </si>
  <si>
    <t>1751 - 2200 Lbs</t>
  </si>
  <si>
    <t>to 66</t>
  </si>
  <si>
    <t>2901 to 3300 Lbs</t>
  </si>
  <si>
    <t>to 81</t>
  </si>
  <si>
    <t>600 Tph</t>
  </si>
  <si>
    <t>Does not include truck</t>
  </si>
  <si>
    <t>1400 Tph</t>
  </si>
  <si>
    <t>2000 Tph</t>
  </si>
  <si>
    <t>to 340</t>
  </si>
  <si>
    <t>2500 Tph</t>
  </si>
  <si>
    <t>Cutting Width</t>
  </si>
  <si>
    <t>25 in</t>
  </si>
  <si>
    <t>60 in</t>
  </si>
  <si>
    <t>Snow Blower</t>
  </si>
  <si>
    <t>2,000 Tph</t>
  </si>
  <si>
    <t>2,500 Tph</t>
  </si>
  <si>
    <t>3,500 Tph</t>
  </si>
  <si>
    <t>to 600</t>
  </si>
  <si>
    <t>The Vammas 4500</t>
  </si>
  <si>
    <t>Snow Remover</t>
  </si>
  <si>
    <t>Equip with Plow &amp; Broom</t>
  </si>
  <si>
    <t>The Vammas 5500</t>
  </si>
  <si>
    <t>RM300</t>
  </si>
  <si>
    <t>96"W x 20"D</t>
  </si>
  <si>
    <t>H-Series</t>
  </si>
  <si>
    <t>Equip with Broom</t>
  </si>
  <si>
    <t>Dust Control De-Ice Unit</t>
  </si>
  <si>
    <t>1300-2000 gal</t>
  </si>
  <si>
    <t>173"Lx98"Wx51"H</t>
  </si>
  <si>
    <t>Loader-Backhoe, Wheel</t>
  </si>
  <si>
    <t>Loader Bucket Capacity</t>
  </si>
  <si>
    <t>to 70</t>
  </si>
  <si>
    <t>1.75 CY</t>
  </si>
  <si>
    <t>to 115</t>
  </si>
  <si>
    <t>Tank Capacity Mounted on Trailer</t>
  </si>
  <si>
    <t>550 Gal</t>
  </si>
  <si>
    <t>1000 Gal</t>
  </si>
  <si>
    <t>Truck Mounted. Includes burners, insulated tank, and circulating spray bar. Include truck rate.</t>
  </si>
  <si>
    <t>Tank Capacity Mounted on Truck</t>
  </si>
  <si>
    <t>4000 Gal</t>
  </si>
  <si>
    <t>Distributor</t>
  </si>
  <si>
    <t>Trailer, Dump</t>
  </si>
  <si>
    <t>20 CY</t>
  </si>
  <si>
    <t>30 CY</t>
  </si>
  <si>
    <t>Trailer, Equipment</t>
  </si>
  <si>
    <t>30 Tons</t>
  </si>
  <si>
    <t>40 Tons</t>
  </si>
  <si>
    <t>60 Tons</t>
  </si>
  <si>
    <t>120 Tons</t>
  </si>
  <si>
    <t>Trailer, Water</t>
  </si>
  <si>
    <t>Tank Capacity</t>
  </si>
  <si>
    <t>6000 Gal</t>
  </si>
  <si>
    <t>10000 Gal</t>
  </si>
  <si>
    <t>14000 Gal</t>
  </si>
  <si>
    <t>Truck- Water Tanker</t>
  </si>
  <si>
    <t>1000 gal. tank</t>
  </si>
  <si>
    <t>Tub Grinder</t>
  </si>
  <si>
    <t>to 440</t>
  </si>
  <si>
    <t>to 630</t>
  </si>
  <si>
    <t>to 760</t>
  </si>
  <si>
    <t>Horizontal Grinder</t>
  </si>
  <si>
    <t>Model HG6000</t>
  </si>
  <si>
    <t>Stump Grinder</t>
  </si>
  <si>
    <t>Sprayer, Seed</t>
  </si>
  <si>
    <t>Working Capacity</t>
  </si>
  <si>
    <t>750 Gal</t>
  </si>
  <si>
    <t>1250 Gal</t>
  </si>
  <si>
    <t>3500 Gal</t>
  </si>
  <si>
    <t>7 TPH</t>
  </si>
  <si>
    <t>10 TPH</t>
  </si>
  <si>
    <t>20 TPH</t>
  </si>
  <si>
    <t>to 120</t>
  </si>
  <si>
    <t>w 317 gal fuel tank</t>
  </si>
  <si>
    <t>26 CY of soil in one dump</t>
  </si>
  <si>
    <t>Rake</t>
  </si>
  <si>
    <t>Towed by Beach vehicle</t>
  </si>
  <si>
    <t>Chipper</t>
  </si>
  <si>
    <t>Trailer, Office</t>
  </si>
  <si>
    <t>Trailer Size</t>
  </si>
  <si>
    <t>8' x 24'</t>
  </si>
  <si>
    <t>Cargo Size 16ft</t>
  </si>
  <si>
    <t>8' x 32'</t>
  </si>
  <si>
    <t>Cargo Size 24ft</t>
  </si>
  <si>
    <t>10' x 32'</t>
  </si>
  <si>
    <t>Cargo Size 20ft</t>
  </si>
  <si>
    <t>Trailer</t>
  </si>
  <si>
    <t>Haz-Mat Equipment trailer</t>
  </si>
  <si>
    <t>8'x18'</t>
  </si>
  <si>
    <t>Move by Tractor to Location</t>
  </si>
  <si>
    <t>Trailer, Dodge Ram</t>
  </si>
  <si>
    <t>Trailer, Dodge</t>
  </si>
  <si>
    <t>25,000 MGVW</t>
  </si>
  <si>
    <t>4x2-Axle</t>
  </si>
  <si>
    <t>Trencher</t>
  </si>
  <si>
    <t>Plow, Cable</t>
  </si>
  <si>
    <t>Plow Depth</t>
  </si>
  <si>
    <t>24 in</t>
  </si>
  <si>
    <t>36 in</t>
  </si>
  <si>
    <t>48 in</t>
  </si>
  <si>
    <t>Derrick, Hydraulic Digger</t>
  </si>
  <si>
    <t>Lift Capacity 15,500 Lbs</t>
  </si>
  <si>
    <t>Lift Capacity 26,700 Lbs</t>
  </si>
  <si>
    <t>Movax SP-60</t>
  </si>
  <si>
    <t>28-32 ton Head</t>
  </si>
  <si>
    <t>134KW</t>
  </si>
  <si>
    <t>3000gpm/1000 gal Water or Foam</t>
  </si>
  <si>
    <t>1000GPM/300gal</t>
  </si>
  <si>
    <t>Engine, with Pump &amp; Roll</t>
  </si>
  <si>
    <t>500GPM/300gal</t>
  </si>
  <si>
    <t>150gpm/500gal,</t>
  </si>
  <si>
    <t>115-149</t>
  </si>
  <si>
    <t>Hose 1-1/2"D 500' Long</t>
  </si>
  <si>
    <t>2000gpm/500gal</t>
  </si>
  <si>
    <t>1500gpm Monitor/nozzle</t>
  </si>
  <si>
    <t>200-250</t>
  </si>
  <si>
    <t>Hose 2-1/2"D 1200' Long</t>
  </si>
  <si>
    <t>100-199</t>
  </si>
  <si>
    <t>Hose 2-1/2"D 1000' Long</t>
  </si>
  <si>
    <t>S1 Water Tender</t>
  </si>
  <si>
    <t>S2 Water Tender</t>
  </si>
  <si>
    <t>S3 Water Tender</t>
  </si>
  <si>
    <t>1000 GPM @150 psi</t>
  </si>
  <si>
    <t>1250 GPM/2500 gal</t>
  </si>
  <si>
    <t>1500 GPM/1000 gal</t>
  </si>
  <si>
    <t>2000 GPM</t>
  </si>
  <si>
    <t>1500GPM/600 gal</t>
  </si>
  <si>
    <t>150 FT</t>
  </si>
  <si>
    <t>No Platform,</t>
  </si>
  <si>
    <t>No Ladder</t>
  </si>
  <si>
    <t>Rescue Equipment</t>
  </si>
  <si>
    <t>150GPM/500gal</t>
  </si>
  <si>
    <t>Truck, Flatbed</t>
  </si>
  <si>
    <t>Maximum Gvw</t>
  </si>
  <si>
    <t>15000 Lbs</t>
  </si>
  <si>
    <t>Diesel Engine</t>
  </si>
  <si>
    <t>25000 Lbs</t>
  </si>
  <si>
    <t>Gasoline Engine</t>
  </si>
  <si>
    <t>8701-1</t>
  </si>
  <si>
    <t>30000 Lbs</t>
  </si>
  <si>
    <t>45000 Lbs</t>
  </si>
  <si>
    <t>25,000 gvwr</t>
  </si>
  <si>
    <t>6 ton</t>
  </si>
  <si>
    <t>Hopper Capacity</t>
  </si>
  <si>
    <t>Truck Mounted. (350 gal)</t>
  </si>
  <si>
    <t>500/800 gal</t>
  </si>
  <si>
    <t>with water &amp; waste Tanks</t>
  </si>
  <si>
    <t>8714-1</t>
  </si>
  <si>
    <t>1500 gal Water</t>
  </si>
  <si>
    <t>15 Cu Yd</t>
  </si>
  <si>
    <t>Truck, Hydro Vac</t>
  </si>
  <si>
    <t>model LP555DT</t>
  </si>
  <si>
    <t>Towed by tractor</t>
  </si>
  <si>
    <t>Leaf Vac</t>
  </si>
  <si>
    <t>Leaf Vac + Truck Code 8811</t>
  </si>
  <si>
    <t>Truck, Vacuum</t>
  </si>
  <si>
    <t>60,000 GVW</t>
  </si>
  <si>
    <t>Litter Picker</t>
  </si>
  <si>
    <t>Truck, Dump</t>
  </si>
  <si>
    <t>Struck Capacity</t>
  </si>
  <si>
    <t>to 220</t>
  </si>
  <si>
    <t>to 320</t>
  </si>
  <si>
    <t>28 CY</t>
  </si>
  <si>
    <t>to 450</t>
  </si>
  <si>
    <t>18 CY</t>
  </si>
  <si>
    <t>Truck, Garbage</t>
  </si>
  <si>
    <t>25 CY</t>
  </si>
  <si>
    <t>to 255</t>
  </si>
  <si>
    <t>32 CY</t>
  </si>
  <si>
    <t>to 325</t>
  </si>
  <si>
    <t>E-BAM Services</t>
  </si>
  <si>
    <t>Powered by Solar System</t>
  </si>
  <si>
    <t>that can stop a vehicle at 60 mph</t>
  </si>
  <si>
    <t>Truck, Attenuator</t>
  </si>
  <si>
    <t>Van, Custom</t>
  </si>
  <si>
    <t>model MT10FD</t>
  </si>
  <si>
    <t>light duty, class 1</t>
  </si>
  <si>
    <t>225-300</t>
  </si>
  <si>
    <t>light duty, class 2</t>
  </si>
  <si>
    <t>225 - 300</t>
  </si>
  <si>
    <t>Vehicle, Small</t>
  </si>
  <si>
    <t>Vehicle, Recreational</t>
  </si>
  <si>
    <t>Motor Coach</t>
  </si>
  <si>
    <t>Passenger Transportation</t>
  </si>
  <si>
    <t>Golf Cart</t>
  </si>
  <si>
    <t>2 person</t>
  </si>
  <si>
    <t>Battery operated</t>
  </si>
  <si>
    <t>Welder, Portable</t>
  </si>
  <si>
    <t>to 16</t>
  </si>
  <si>
    <t>to 34</t>
  </si>
  <si>
    <t>Truck, Water</t>
  </si>
  <si>
    <t>2500 Gal</t>
  </si>
  <si>
    <t>Roll off Truck</t>
  </si>
  <si>
    <t>30 yds,</t>
  </si>
  <si>
    <t>Roll-off-Truck only</t>
  </si>
  <si>
    <t>Truck, Tractor</t>
  </si>
  <si>
    <t>4 x 2</t>
  </si>
  <si>
    <t>25000 lbs</t>
  </si>
  <si>
    <t>35000 lbs</t>
  </si>
  <si>
    <t>to 330</t>
  </si>
  <si>
    <t>6 x 2</t>
  </si>
  <si>
    <t>45000 lbs</t>
  </si>
  <si>
    <t>gvwr 16000-19500 Lbs</t>
  </si>
  <si>
    <t>4 X 2 Axle (D)</t>
  </si>
  <si>
    <t>over 33000Lbs</t>
  </si>
  <si>
    <t>Truck</t>
  </si>
  <si>
    <t>Tilt and roll-back, two axle, class 7 heavy duty,</t>
  </si>
  <si>
    <t>to 33,000 gvwr</t>
  </si>
  <si>
    <t>Truck,</t>
  </si>
  <si>
    <t>6 X 4 Axle (D)</t>
  </si>
  <si>
    <t>Truck, Pickup</t>
  </si>
  <si>
    <t>4x4-Axle</t>
  </si>
  <si>
    <t>Crew</t>
  </si>
  <si>
    <t>Chipper- Wood Recycler</t>
  </si>
  <si>
    <t>Cat 16 engine</t>
  </si>
  <si>
    <t>model Cat 525B</t>
  </si>
  <si>
    <t>up to 160</t>
  </si>
  <si>
    <t>161 and up</t>
  </si>
  <si>
    <t>fuel and lube</t>
  </si>
  <si>
    <t>up to 26,000 gvwr</t>
  </si>
  <si>
    <t>215-225</t>
  </si>
  <si>
    <t>Move to Location by Tractor</t>
  </si>
  <si>
    <t>Mobile Response Trailer</t>
  </si>
  <si>
    <t>Mobile Command Center</t>
  </si>
  <si>
    <t>43 FT Long with Generator</t>
  </si>
  <si>
    <t>Mobile Command Post Vehicle</t>
  </si>
  <si>
    <t>(RV) (In- Motion)</t>
  </si>
  <si>
    <t>22-Ft Long</t>
  </si>
  <si>
    <t>Mobile Command Center (Trailer)</t>
  </si>
  <si>
    <t>48-Ft Long</t>
  </si>
  <si>
    <t>Generator Rate not included</t>
  </si>
  <si>
    <t>Mobile Command Van</t>
  </si>
  <si>
    <t>Communication Equipment</t>
  </si>
  <si>
    <t>480-550</t>
  </si>
  <si>
    <t>Light Tower</t>
  </si>
  <si>
    <t>2004 Allmand</t>
  </si>
  <si>
    <t>SandBagger Machine</t>
  </si>
  <si>
    <t>2-4.5</t>
  </si>
  <si>
    <t>Helicopter</t>
  </si>
  <si>
    <t>Jet Range III-Helicopter</t>
  </si>
  <si>
    <t>Long Ranger</t>
  </si>
  <si>
    <t>Twinranger</t>
  </si>
  <si>
    <t>Medium Lift</t>
  </si>
  <si>
    <t>Fire Fighter Same as S70C</t>
  </si>
  <si>
    <t>Fire Fighter</t>
  </si>
  <si>
    <t>Heavy Lift</t>
  </si>
  <si>
    <t>Helicopter- light utility</t>
  </si>
  <si>
    <t>7-Seaters</t>
  </si>
  <si>
    <t>Passenger Aircraft</t>
  </si>
  <si>
    <t>Model Bell-206L4</t>
  </si>
  <si>
    <t>Aerostar 601P</t>
  </si>
  <si>
    <t>Travel Range 253 Nautical Miles</t>
  </si>
  <si>
    <t>Wire Puller Machine</t>
  </si>
  <si>
    <t>Overhead Wire Pulling Machine</t>
  </si>
  <si>
    <t>Wire Tensioning Machine</t>
  </si>
  <si>
    <t>3000 Lbs</t>
  </si>
  <si>
    <t>1000 Lbs</t>
  </si>
  <si>
    <t>24 Volt</t>
  </si>
  <si>
    <t>THESE RATES ARE APPLICABLE TO MAJOR DISASTERS AND EMERGENCIES
DECLARED BY THE PRESIDENT ON OR AFTER September 15, 2021</t>
  </si>
  <si>
    <t>2021 Updated Rate</t>
  </si>
  <si>
    <t>41 CFM</t>
  </si>
  <si>
    <t>hour</t>
  </si>
  <si>
    <t>Gasoline Powered
Message Board,</t>
  </si>
  <si>
    <t>Solar Powered Arrow/Message Board</t>
  </si>
  <si>
    <t>SMC 5000 Mast-
Mini</t>
  </si>
  <si>
    <t>Mini Matrix Board, Smaller 3' x 6' Display</t>
  </si>
  <si>
    <t>Solar Powered Message
Board</t>
  </si>
  <si>
    <t>PCMS-1500</t>
  </si>
  <si>
    <t>Full Matrix Board,
Display</t>
  </si>
  <si>
    <t>Auger, Tractor Mounted</t>
  </si>
  <si>
    <t>Max. Auger
Diameter</t>
  </si>
  <si>
    <t>Includes digger, boom &amp;
mounting hardware</t>
  </si>
  <si>
    <t>Auger, Truck Mounted</t>
  </si>
  <si>
    <t>Includes digger, boom &amp;
mounting hardware and Tractor rate.</t>
  </si>
  <si>
    <t>Hydraulic Sign Post
Driver</t>
  </si>
  <si>
    <t>Greenlee; HPD-
HV-U</t>
  </si>
  <si>
    <t>W/ 13 Hp power unit,
2ksi preasure</t>
  </si>
  <si>
    <t>w/Double Hose Assembly</t>
  </si>
  <si>
    <t>8064-1</t>
  </si>
  <si>
    <t>Drophammar (D)</t>
  </si>
  <si>
    <t>8" x 8" x 10"'</t>
  </si>
  <si>
    <t>Guard Rail Post</t>
  </si>
  <si>
    <t>8067-1</t>
  </si>
  <si>
    <t>Directional Boring Machine</t>
  </si>
  <si>
    <t>Vermeer
D24X40A (disc. 2001)</t>
  </si>
  <si>
    <t>Spindle Torque 4000 ft/lb</t>
  </si>
  <si>
    <t>Bush Hog - Model
326</t>
  </si>
  <si>
    <t>Single Spindle Rotary
Cutters</t>
  </si>
  <si>
    <t>Bush Hog - Model
3210</t>
  </si>
  <si>
    <t>Lift, Pull, Semi-Mount
&amp; Offset Model</t>
  </si>
  <si>
    <t>Bush Hog - Model
2815</t>
  </si>
  <si>
    <t>Flex Wing Rotary
Cutters</t>
  </si>
  <si>
    <t>mile</t>
  </si>
  <si>
    <t>Stationary with engine
running.</t>
  </si>
  <si>
    <t>Ford Explorer</t>
  </si>
  <si>
    <t>Automibile - Chevy
Trailblazer</t>
  </si>
  <si>
    <t>Automobile - Ford
Expedition</t>
  </si>
  <si>
    <t>Fire Command
Center</t>
  </si>
  <si>
    <t>MRAP Armored Rescue
Vehicle</t>
  </si>
  <si>
    <t>Search and
Rescue</t>
  </si>
  <si>
    <t>Military Surplus
Vehicle</t>
  </si>
  <si>
    <t>Qualified foe operational
rate on</t>
  </si>
  <si>
    <t>Multi-Theater
(Military Surplus)Vehicle</t>
  </si>
  <si>
    <t>Qualified foe operational rate on</t>
  </si>
  <si>
    <t>8079-1</t>
  </si>
  <si>
    <t>MRPA with 6-Tires</t>
  </si>
  <si>
    <t>8079-2</t>
  </si>
  <si>
    <t>MRAP- BAE CAIMAN II
Model</t>
  </si>
  <si>
    <t>Police Armored
Rescue/SWAT Team Vehicle</t>
  </si>
  <si>
    <t>All Terrain Vehicle (ATV)</t>
  </si>
  <si>
    <t>Engine 110cc, 4-
Wheel; 20" tyre</t>
  </si>
  <si>
    <t>Engine 125cc, 4-
Wheel; 21" tyre</t>
  </si>
  <si>
    <t>Engine 150cc, 4-
Wheel; 22" tyre</t>
  </si>
  <si>
    <t>Engine 200cc, 4-
Wheel; 24" tyre</t>
  </si>
  <si>
    <t>Engine 250cc, 4-
Wheel; 24" tyre</t>
  </si>
  <si>
    <t>Engine 300cc, 4-
Wheel; 24" tyre</t>
  </si>
  <si>
    <t>Engine 400cc. 4-
Wheel; 25" tyre</t>
  </si>
  <si>
    <t>Engine 450cc, 4-
Wheel; 25" tyre</t>
  </si>
  <si>
    <t>Engine 650cc, 4-
Wheel; 25" tyre</t>
  </si>
  <si>
    <t>Engine 750cc, 4-
Wheel; 25" tyre</t>
  </si>
  <si>
    <t>All Terrain Vehicle</t>
  </si>
  <si>
    <t>Polaris-Ranger
900</t>
  </si>
  <si>
    <t>Honda Pioneer-
1000-3</t>
  </si>
  <si>
    <t>815AGIS Airboat
w/spray unit</t>
  </si>
  <si>
    <t>Inboard with 360 degree
drive.</t>
  </si>
  <si>
    <t>Boat, Inflatable Rescue
Raft</t>
  </si>
  <si>
    <t>Boat, Removable Engine</t>
  </si>
  <si>
    <t>2000 Johnson Outboard Motor w 15"
shaft</t>
  </si>
  <si>
    <t>Pavement Brooms</t>
  </si>
  <si>
    <t>Self Propelled</t>
  </si>
  <si>
    <t>to 37</t>
  </si>
  <si>
    <t>Broom, Pavement, Mounted</t>
  </si>
  <si>
    <t>Add Prime Mover cost for
total rate</t>
  </si>
  <si>
    <t>Add Prime Mover cost for total
rate</t>
  </si>
  <si>
    <t>8183-1</t>
  </si>
  <si>
    <t>2015 Adapco
Guardian 95 ES</t>
  </si>
  <si>
    <t>Chain Saw</t>
  </si>
  <si>
    <t>Cutter, Brush - 247 hp, 1997
Model
511 Feller</t>
  </si>
  <si>
    <t>Loader - Tractor -
Knuckleboom</t>
  </si>
  <si>
    <t>model Barko 595
ML</t>
  </si>
  <si>
    <t>model 210 w/
Buck Saw 50 inch Bar</t>
  </si>
  <si>
    <t>Clamshell &amp; Dragline,
Crawler</t>
  </si>
  <si>
    <t>Bucket not included in
rate.</t>
  </si>
  <si>
    <t>Clamshell &amp; Dragline,
Truck</t>
  </si>
  <si>
    <t>2-ton pavement
roller</t>
  </si>
  <si>
    <t>to 76" wide</t>
  </si>
  <si>
    <t>Single Drum
Vibratoty Compactor</t>
  </si>
  <si>
    <t>Compactor, Towed,
Vibratory Drum</t>
  </si>
  <si>
    <t>Compactor, Vibratory,
Drum</t>
  </si>
  <si>
    <t>Compactor, Pneumatic,
Wheel</t>
  </si>
  <si>
    <t>Vibratory Compactor</t>
  </si>
  <si>
    <t>Caterpillar CP-
563D</t>
  </si>
  <si>
    <t>Compactor, Towed,
Pneumatic, Wheel</t>
  </si>
  <si>
    <t>Compactor,Towed Steel Drum Static Compactor</t>
  </si>
  <si>
    <t>Deere 650K LGP;
ROPS/FOPS</t>
  </si>
  <si>
    <t>Make/Model:
CAT D10T (disc. 2014);
Protection:
EROPS; Type Semi U</t>
  </si>
  <si>
    <t>3 hitch attach for tractor; 2007
Befco</t>
  </si>
  <si>
    <t>Includes teeth. Does not
include
Clamshell &amp; Dragline</t>
  </si>
  <si>
    <t>Includes teeth. Does not include
Clamshell &amp; Dragline</t>
  </si>
  <si>
    <t>Does not include
Clamshell &amp; Dragline</t>
  </si>
  <si>
    <t>Crawler, Truck &amp; Wheel.
Includes bucket.</t>
  </si>
  <si>
    <t>2006 model
Gradall XL5100</t>
  </si>
  <si>
    <t>Fork Lift  Material
Handler</t>
  </si>
  <si>
    <t>Diesel, CAT
TH360B</t>
  </si>
  <si>
    <t>Diesel, CAT
TH460B</t>
  </si>
  <si>
    <t>Diesel, CAT
TH560B</t>
  </si>
  <si>
    <t>2003 ACS Paddle
Fork</t>
  </si>
  <si>
    <t>8311-1</t>
  </si>
  <si>
    <t>20 KVA</t>
  </si>
  <si>
    <t>8317-1</t>
  </si>
  <si>
    <t>400KVA = 320KW</t>
  </si>
  <si>
    <t>8327-1</t>
  </si>
  <si>
    <t>8327-2</t>
  </si>
  <si>
    <t>SOLAR/GAS Turbine Generator-Taurus 70</t>
  </si>
  <si>
    <t>7-Megawatts
Solar, 3- Megawatts Stean Turbine</t>
  </si>
  <si>
    <t>7000 KW</t>
  </si>
  <si>
    <t>12470- Volts to Micro
grid, or 115000 Volts to City Utility, When operated with gas</t>
  </si>
  <si>
    <t>8327-3</t>
  </si>
  <si>
    <t>7001 KW</t>
  </si>
  <si>
    <t>12470- Volts to Micro
grid, or 115000 Volts to City Utility, When operated with Solar</t>
  </si>
  <si>
    <t>8328-1</t>
  </si>
  <si>
    <t>Includes Rigid and
Articulate equipment.</t>
  </si>
  <si>
    <t>Includes Rigid and Articulate
equipment.</t>
  </si>
  <si>
    <t>CAT 140; ROPS;
Diesel; Moldboard Size: 168 x 24 x 0.9</t>
  </si>
  <si>
    <t>Diesel</t>
  </si>
  <si>
    <t>Per 25 foot length.
Includes couplings.</t>
  </si>
  <si>
    <t>Per 25 foot length. Includes
couplings.</t>
  </si>
  <si>
    <t>Tractor</t>
  </si>
  <si>
    <t>John Deere 6605</t>
  </si>
  <si>
    <t>Tractor with mower</t>
  </si>
  <si>
    <t>New Holland
T6031</t>
  </si>
  <si>
    <t>Tractor - agriculture
all purpose</t>
  </si>
  <si>
    <t>Mixer, Concrete
Portable</t>
  </si>
  <si>
    <t>Mixer, Concrete, Trailer
Mounted</t>
  </si>
  <si>
    <t>Hand-Held, Pavement
Breakers</t>
  </si>
  <si>
    <t>Air Tool/Electric
Power</t>
  </si>
  <si>
    <t>90 Lbs</t>
  </si>
  <si>
    <t>Self-Propelled
Pavement Breaker,</t>
  </si>
  <si>
    <t>Self-Propelled
(Diesel)</t>
  </si>
  <si>
    <t>Spread Hopper
Width</t>
  </si>
  <si>
    <t>Spreader, Chip,
Mounted</t>
  </si>
  <si>
    <t>Does not include Prime
Mover.</t>
  </si>
  <si>
    <t>Includes wheel and
crawler equipment.</t>
  </si>
  <si>
    <t>Striper, Truck Mounted</t>
  </si>
  <si>
    <t>Paver Accessory - Belt Extension</t>
  </si>
  <si>
    <t>2002 Leeboy
Conveyor Belt Extension</t>
  </si>
  <si>
    <t>Plow, Snow, Grader
Mounted</t>
  </si>
  <si>
    <t>Include Grader for total
cost</t>
  </si>
  <si>
    <t>Plow, Truck Mounted</t>
  </si>
  <si>
    <t>Include truck for total
cost</t>
  </si>
  <si>
    <t>With leveling wing.
Include
truck for total cost</t>
  </si>
  <si>
    <t>Pump -  Trash Pump</t>
  </si>
  <si>
    <t>Centrifugal, 8M
pump</t>
  </si>
  <si>
    <t>Centrifugal, 18M
pump</t>
  </si>
  <si>
    <t>3" - 18,000 gal/hr.
pump</t>
  </si>
  <si>
    <t>4"</t>
  </si>
  <si>
    <t>40,000 gal/hr.</t>
  </si>
  <si>
    <t>8484-1</t>
  </si>
  <si>
    <t>Electric Motor</t>
  </si>
  <si>
    <t>8485-1</t>
  </si>
  <si>
    <t>8485-2</t>
  </si>
  <si>
    <t>8485-3</t>
  </si>
  <si>
    <t>110,000 gpm</t>
  </si>
  <si>
    <t>8485-4</t>
  </si>
  <si>
    <t>CAT-3606 Engine</t>
  </si>
  <si>
    <t>8485-5</t>
  </si>
  <si>
    <t>464,125 gpm</t>
  </si>
  <si>
    <t>8485-6</t>
  </si>
  <si>
    <t>Pump -High Powered
Pump with Caterpillar Engine</t>
  </si>
  <si>
    <t>C280-12 CAT
Engine</t>
  </si>
  <si>
    <t>1000-RPM,  20,000 CFM</t>
  </si>
  <si>
    <t>Fairbanks Morse/Lufkin Heavy Duty Pump</t>
  </si>
  <si>
    <t>Aerial Lift, Truck Mounted</t>
  </si>
  <si>
    <t>Add this rate to truck rate
for
total lift and truck rate</t>
  </si>
  <si>
    <t>Add this rate to truck rate for
total lift and truck rate</t>
  </si>
  <si>
    <t>Articulated and Telescoping.
Add this rate to truck rate
for total lift and truck rate</t>
  </si>
  <si>
    <t>Aerial Lift, Self-
Propelled</t>
  </si>
  <si>
    <t>Max. Platform
Height</t>
  </si>
  <si>
    <t>Articulated, Telescoping,
Scissor.</t>
  </si>
  <si>
    <t>Articulated and
Telescoping.</t>
  </si>
  <si>
    <t>I.C. Aerial Lift, Self-
Propelled</t>
  </si>
  <si>
    <t>Max. Platform
Load - 500 Lbs</t>
  </si>
  <si>
    <t>Crane, Truck Mounted</t>
  </si>
  <si>
    <t>Include truck rate for
total cost</t>
  </si>
  <si>
    <t>Crane (Crawler)</t>
  </si>
  <si>
    <t>Operating
Capacity</t>
  </si>
  <si>
    <t>Snow Plower, Salt Spreader</t>
  </si>
  <si>
    <t>Towed  Salt
Spreader/Snow Plower</t>
  </si>
  <si>
    <t>26 ft X 8 ft</t>
  </si>
  <si>
    <t>Plus Towed Salt Spreader</t>
  </si>
  <si>
    <t>Snow Blower, Truck
Mounted</t>
  </si>
  <si>
    <t>Snow Thrower, Walk
Behind</t>
  </si>
  <si>
    <t>8559-1</t>
  </si>
  <si>
    <t>SnowBroom</t>
  </si>
  <si>
    <t>Oshkosh  Snow Broom</t>
  </si>
  <si>
    <t>Blower Airport Equipment Model
2718</t>
  </si>
  <si>
    <t>450-500</t>
  </si>
  <si>
    <t>8561-1</t>
  </si>
  <si>
    <t>MTE Snow
Mauler</t>
  </si>
  <si>
    <t>8561-2</t>
  </si>
  <si>
    <t>Vammas PSB
4500MTE</t>
  </si>
  <si>
    <t>Uses high quality
Bristles</t>
  </si>
  <si>
    <t>26ft Plow, 20ft Broom
+ Airblast</t>
  </si>
  <si>
    <t>Soil Stabilization,
Reclaimer</t>
  </si>
  <si>
    <t>Pavement Sweeper</t>
  </si>
  <si>
    <t>Hydro Pump w/100' 1/2"
hose</t>
  </si>
  <si>
    <t>Loader and Backhoe
Buckets included.</t>
  </si>
  <si>
    <t>Loader and Backhoe Buckets
included.</t>
  </si>
  <si>
    <t>Distributor,  Asphalt</t>
  </si>
  <si>
    <t>Tank Capacity
Mounted on Trailer</t>
  </si>
  <si>
    <t>burners, insulated tank,
and
circulating spray bar.</t>
  </si>
  <si>
    <t>ETNYRE Oil
Distributor Model
- PB348</t>
  </si>
  <si>
    <t>ETNYRE Quad
Chip Spreader</t>
  </si>
  <si>
    <t>Includes a centrifugal
pump with sump and a rear spraybar.</t>
  </si>
  <si>
    <t>Includes a centrifugal pump with
sump and a rear
spraybar.</t>
  </si>
  <si>
    <t>1988 Vermeer SC-
112</t>
  </si>
  <si>
    <t>24" grinding
wheel</t>
  </si>
  <si>
    <t>Trailer &amp; truck mounted.
Does not include Prime Mover.</t>
  </si>
  <si>
    <t>Trailer &amp; truck mounted.
Does
not include Prime Mover.</t>
  </si>
  <si>
    <t>Mulcher, Trailer
Mounted</t>
  </si>
  <si>
    <t>Soil Recycler WR
2400</t>
  </si>
  <si>
    <t>Double Belly
Bottom-dump Trailer</t>
  </si>
  <si>
    <t>13 CY  of soil each berry</t>
  </si>
  <si>
    <t>Barber Beach
Sand Rake 600HDr,
towed</t>
  </si>
  <si>
    <t>Wildcat 626 Cougar Trommel Screen
chipper w belt</t>
  </si>
  <si>
    <t>Trailer, Covered Utility
Trailer</t>
  </si>
  <si>
    <t>(7’ X  16’)</t>
  </si>
  <si>
    <t>Move by Tractor to
Location</t>
  </si>
  <si>
    <t>8' x 24' shower
trailer- 12 showers</t>
  </si>
  <si>
    <t>8' x 32’ flatbed
water</t>
  </si>
  <si>
    <t>Walk-behind, Crawler &amp;
Wheel
Mounted. Chain and Wheel.</t>
  </si>
  <si>
    <t>Trencher/Ditcher</t>
  </si>
  <si>
    <t>New Holland
B115B (disc. 2012)</t>
  </si>
  <si>
    <t>EROPS 4WD</t>
  </si>
  <si>
    <t>New Holland
T8.330</t>
  </si>
  <si>
    <t>Trencher Accessories</t>
  </si>
  <si>
    <t>2008 Griswold
Trenchbox</t>
  </si>
  <si>
    <t>Max. Boom = 60 Ft, 12,000 Ft-Lb
Hydraulic</t>
  </si>
  <si>
    <t>Includes hydraulic pole
alignment attachment. Include truck rate</t>
  </si>
  <si>
    <t>Max. Boom = 90
Ft, 14000 Ft-Lb
Hydraulic</t>
  </si>
  <si>
    <t>Sonic Sidegrip Vibratory Pile
Driver</t>
  </si>
  <si>
    <t>Truck, Fire Aerial Platform</t>
  </si>
  <si>
    <t>112Ft Ladder</t>
  </si>
  <si>
    <t>2-1000gpm Nozzles 1-
Each
side of Platform</t>
  </si>
  <si>
    <t>Truck, Fire, Engine Type-
1</t>
  </si>
  <si>
    <t>Truck, Fire, Engine Type-
2</t>
  </si>
  <si>
    <t>Truck, Fire, Engine Type-
3</t>
  </si>
  <si>
    <t>48 ft Ladder</t>
  </si>
  <si>
    <t>Truck, Fire</t>
  </si>
  <si>
    <t>Aerial 100Ft
Ladder</t>
  </si>
  <si>
    <t>Truck, Fire (Type-I)</t>
  </si>
  <si>
    <t>1000gpm/400gal,
500gpm Master Stream</t>
  </si>
  <si>
    <t>Truck, Fire (Type-II)</t>
  </si>
  <si>
    <t>500gpm/300gal</t>
  </si>
  <si>
    <t>Truck, Fire, Support
Water Tender S1</t>
  </si>
  <si>
    <t>300GPM/4000gal</t>
  </si>
  <si>
    <t>Truck, Fire, Support
Water Tender S2</t>
  </si>
  <si>
    <t>200GPM/2500gal</t>
  </si>
  <si>
    <t>Truck, Fire, Support
Water Tender S3</t>
  </si>
  <si>
    <t>200GPM/1000gal</t>
  </si>
  <si>
    <t>Truck, Fire Ladder</t>
  </si>
  <si>
    <t>Aerial 75 ft
Ladder</t>
  </si>
  <si>
    <t>Aerial 150 ft
Ladder</t>
  </si>
  <si>
    <t>Truck, Fire, Tactical
Water Tender T1</t>
  </si>
  <si>
    <t>250GPM/2000gal</t>
  </si>
  <si>
    <t>Truck, Fire, Tactical
Water Tender T2</t>
  </si>
  <si>
    <t>250GPM/1000gal</t>
  </si>
  <si>
    <t>Trailer, Semi</t>
  </si>
  <si>
    <t>48ft to 53ft, flat-
bed, freight, two axle</t>
  </si>
  <si>
    <t>50,000 gvwr</t>
  </si>
  <si>
    <t>enclosed 48 ft to
53 ft, two axles</t>
  </si>
  <si>
    <t>28ft, single axle,
freight</t>
  </si>
  <si>
    <t>Flat Bed Utility Trailer</t>
  </si>
  <si>
    <t>8711-1</t>
  </si>
  <si>
    <t>Sewer Camera Inspection Truck</t>
  </si>
  <si>
    <t>Aries Pathfinder
System Control Center, Work Station</t>
  </si>
  <si>
    <t>Cleaner, Sewer/Catch
Basin</t>
  </si>
  <si>
    <t>Truck Mounted. (1500
Gal)</t>
  </si>
  <si>
    <t>Combined Sewer Cleaning</t>
  </si>
  <si>
    <t>800 Gal
Spoils/400 Gal Water</t>
  </si>
  <si>
    <t>Vector Combine
Vacuum Truck</t>
  </si>
  <si>
    <t>8714-2</t>
  </si>
  <si>
    <t>Combined Sewer
Cleaning</t>
  </si>
  <si>
    <t>Peterbilt</t>
  </si>
  <si>
    <t>8714-3</t>
  </si>
  <si>
    <t>VACCON
Combined Sewer Vacuum</t>
  </si>
  <si>
    <t>500-1500 gals</t>
  </si>
  <si>
    <t>pump</t>
  </si>
  <si>
    <t>Tow by Truck 22,000 cfm
capacity</t>
  </si>
  <si>
    <t>Trash Pump</t>
  </si>
  <si>
    <t>CPB Rating -
10MTC</t>
  </si>
  <si>
    <t>model 2007
Barber</t>
  </si>
  <si>
    <t>Truck, Dump, Off
Highway</t>
  </si>
  <si>
    <t>Caterpillar Sand
hauling truck</t>
  </si>
  <si>
    <t>Environmental
Beta Attenuation Air
Monitor</t>
  </si>
  <si>
    <t>Attenuator, Safety</t>
  </si>
  <si>
    <t>2004 Truck
Mounted for 60 mph</t>
  </si>
  <si>
    <t>Truck, Tow</t>
  </si>
  <si>
    <t>1987 Chevy
Kodiak 70</t>
  </si>
  <si>
    <t>Special Service
Canteen Truck</t>
  </si>
  <si>
    <t>Van, Sstep</t>
  </si>
  <si>
    <t>Van-up to 15 Passenger</t>
  </si>
  <si>
    <t>Van-Cargo</t>
  </si>
  <si>
    <t>GVW 50534</t>
  </si>
  <si>
    <t>56 Passenger + 1-
Driver</t>
  </si>
  <si>
    <t>Shaft Length 16- ft, Head Diameter
2.5-in</t>
  </si>
  <si>
    <t>Includes ground cable
and lead cable.</t>
  </si>
  <si>
    <t>Includes ground cable and lead
cable.</t>
  </si>
  <si>
    <t>Include pump and rear spray
system.</t>
  </si>
  <si>
    <t>Include pump and rear
spray system.</t>
  </si>
  <si>
    <t>Container &amp; Roll Off
Truck</t>
  </si>
  <si>
    <t>1997 Freightliner
F120</t>
  </si>
  <si>
    <t>Ford F-450
Cutaway Truck</t>
  </si>
  <si>
    <t>Truck, Freight</t>
  </si>
  <si>
    <t>Enclosed w/lift gate. Medium duty
class 5</t>
  </si>
  <si>
    <t>Truck, Backhoe Carrier</t>
  </si>
  <si>
    <t>Three axle, class
8, heavy duty</t>
  </si>
  <si>
    <t>Eenclosed w/lift gate. Heavy duty, class 7</t>
  </si>
  <si>
    <t>26,001 to 33,000 lbs
gvwr</t>
  </si>
  <si>
    <t>M2-106</t>
  </si>
  <si>
    <t>Refrigerated Box
Truck</t>
  </si>
  <si>
    <t>Tilt and roll back, three axle. class 8 heavy duty</t>
  </si>
  <si>
    <t>over 33,001 gvwr</t>
  </si>
  <si>
    <t>When transporting
people.</t>
  </si>
  <si>
    <t>1/2-ton Pickup
Truck</t>
  </si>
  <si>
    <t>1-ton Pickup
Truck</t>
  </si>
  <si>
    <t>1 1/4-ton Pickup
Truck</t>
  </si>
  <si>
    <t>1 1/2-ton Pickup
Truck</t>
  </si>
  <si>
    <t>1 3/4-ton Pickup
Truck</t>
  </si>
  <si>
    <t>3/4-ton Pickup
Truck</t>
  </si>
  <si>
    <t>Skidder Accessory</t>
  </si>
  <si>
    <t>2005 JCB Grapple
Claw</t>
  </si>
  <si>
    <t>Forklift, Accessory</t>
  </si>
  <si>
    <t>2005 ACS Grapple
Bucket</t>
  </si>
  <si>
    <t>Truck,  Loader</t>
  </si>
  <si>
    <t>Debris/Log
(Knuckleboom Loader/Truck)</t>
  </si>
  <si>
    <t>40K lbs- model
Cat  525C</t>
  </si>
  <si>
    <t>Truck, Service</t>
  </si>
  <si>
    <t>Truck, Fuel</t>
  </si>
  <si>
    <t>2009
International 1,800 gal. storage tank</t>
  </si>
  <si>
    <t>Mobile Command
Trailer</t>
  </si>
  <si>
    <t>(8’ X 28’) with 7.5
KW Generator</t>
  </si>
  <si>
    <t>Move to Location by
Tractor</t>
  </si>
  <si>
    <t>(8’ X 31’) with 4.5
KW Generator?</t>
  </si>
  <si>
    <t>(unified) (RV)
Ulitimaster MP- 35</t>
  </si>
  <si>
    <t>Mobile Command Post
Vehicle</t>
  </si>
  <si>
    <t>(RV) (Stationary)
w/9.6 KW
Generator</t>
  </si>
  <si>
    <t>48'x8' Trailer, Fully Equiped Mobile Command Center</t>
  </si>
  <si>
    <t>48'x8' When
being Moved w/Truck Tractor</t>
  </si>
  <si>
    <t>43'x8.5' x 13.5'H
with self 30kw Generator</t>
  </si>
  <si>
    <t>Mobile Command
Center</t>
  </si>
  <si>
    <t>2007-Freightliner
MT-55, (RV)</t>
  </si>
  <si>
    <t>1990- Ford
Econoline- Communication Van</t>
  </si>
  <si>
    <t>47.5' X 8.75 Fully
Equip' (In motion) (RV)</t>
  </si>
  <si>
    <t>47.5' X 8.75 Fully
Equip' (Stationary)</t>
  </si>
  <si>
    <t>Mobile Command
Vehicle</t>
  </si>
  <si>
    <t>53' X 8.75 Fully
Equip</t>
  </si>
  <si>
    <t>Terex/Amida AL 4000.  with (4)
500
watt lights</t>
  </si>
  <si>
    <t>10kw power unit</t>
  </si>
  <si>
    <t>(Spider)
automatic</t>
  </si>
  <si>
    <t>Vibration &amp; Conveyor
Motors</t>
  </si>
  <si>
    <t>OH-58 KIOWA
(Military) is the same
as “Bell-206B3</t>
  </si>
  <si>
    <t>OH-58 KIOWA
(Military) is the same
as “Bell-206BR</t>
  </si>
  <si>
    <t>Model Bell 206-L3
Jet Range Helicopter</t>
  </si>
  <si>
    <t>Model Bell 206L1
Long Ranger</t>
  </si>
  <si>
    <t>Model Bell 206LT Long Range
Twinranger</t>
  </si>
  <si>
    <t>Model Bell 407
EMS- Ambulance</t>
  </si>
  <si>
    <t>Fixed wing</t>
  </si>
  <si>
    <t>Model Navajo PA-
31</t>
  </si>
  <si>
    <t>PA-31-350,
Navajo Chieftn twin
engine</t>
  </si>
  <si>
    <t>Model UH-60
(Blackhawk) medium lift</t>
  </si>
  <si>
    <t>Model UH-A
(Blackhawk) Medium lift</t>
  </si>
  <si>
    <t>Model CH-47
(Chinook) heavy lift</t>
  </si>
  <si>
    <t>Model  Bell
407GX - 7 seater</t>
  </si>
  <si>
    <t>Modle Bell 206L-
7 seater</t>
  </si>
  <si>
    <t>Blackhawk King
Air B200XP61</t>
  </si>
  <si>
    <t>Blackhawk
Caravan XP42 A</t>
  </si>
  <si>
    <t>King Air C90
XP135 A</t>
  </si>
  <si>
    <t>Aerostar Helicopter</t>
  </si>
  <si>
    <t>Huey Helicopter</t>
  </si>
  <si>
    <t>Engine:1 ×
Lycoming T53-L- 11 turboshaft</t>
  </si>
  <si>
    <t>Utility Bell 429</t>
  </si>
  <si>
    <t>Commercial Bell
Huey II</t>
  </si>
  <si>
    <t>Overhead/Underground
Wire
Pulling Machine</t>
  </si>
  <si>
    <t>Overhead Wire
Tensioning Machine</t>
  </si>
  <si>
    <t>Aerial Lift</t>
  </si>
  <si>
    <t>model 2008
Genie Scissor Lift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</si>
</sst>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_(&quot;$&quot;* #,##0.000_);_(&quot;$&quot;* \(#,##0.000\);_(&quot;$&quot;* &quot;-&quot;??_);_(@_)"/>
    <numFmt numFmtId="165" formatCode="&quot;$&quot;#,##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ont>
    <font>
      <b/>
      <sz val="16"/>
      <color theme="1"/>
      <name val="Calibri"/>
      <family val="2"/>
      <scheme val="minor"/>
    </font>
    <font>
      <b/>
      <sz val="16"/>
      <color theme="1"/>
      <name val="Calibri"/>
      <family val="2"/>
    </font>
    <font>
      <b/>
      <sz val="11"/>
      <color theme="1"/>
      <name val="Calibri"/>
      <family val="2"/>
    </font>
    <font>
      <b/>
      <sz val="14"/>
      <color theme="1"/>
      <name val="Calibri"/>
      <family val="2"/>
      <scheme val="minor"/>
    </font>
    <font>
      <sz val="20"/>
      <color theme="1"/>
      <name val="Calibri"/>
      <family val="2"/>
      <scheme val="minor"/>
    </font>
    <font>
      <sz val="11"/>
      <color theme="1"/>
      <name val="Arial"/>
      <family val="2"/>
    </font>
    <font>
      <sz val="10"/>
      <color rgb="FF000000"/>
      <name val="Arial"/>
      <family val="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0" fontId="1" fillId="0" borderId="0"/>
    <xf numFmtId="44" fontId="1" fillId="0" borderId="0" applyFont="0" applyFill="0" applyBorder="0" applyAlignment="0" applyProtection="0"/>
  </cellStyleXfs>
  <cellXfs count="130">
    <xf numFmtId="0" fontId="0" fillId="0" borderId="0" xfId="0"/>
    <xf numFmtId="44" fontId="0" fillId="0" borderId="1" xfId="1" applyFont="1" applyBorder="1" applyAlignment="1">
      <alignment horizontal="center" vertical="center"/>
    </xf>
    <xf numFmtId="0" fontId="1" fillId="4" borderId="1" xfId="3" applyFill="1" applyBorder="1" applyAlignment="1" applyProtection="1">
      <alignment horizontal="center" vertical="center"/>
      <protection locked="0"/>
    </xf>
    <xf numFmtId="0" fontId="0" fillId="0" borderId="6" xfId="0" applyBorder="1" applyAlignment="1">
      <alignment horizontal="center" vertical="center"/>
    </xf>
    <xf numFmtId="0" fontId="0" fillId="0" borderId="0" xfId="0" applyAlignment="1">
      <alignment horizontal="center" vertical="center"/>
    </xf>
    <xf numFmtId="0" fontId="0" fillId="3" borderId="1" xfId="0" applyFill="1" applyBorder="1" applyAlignment="1" applyProtection="1">
      <alignment horizontal="center" vertical="center"/>
      <protection locked="0"/>
    </xf>
    <xf numFmtId="44" fontId="0" fillId="0" borderId="1" xfId="1" applyFont="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9" fontId="0" fillId="7" borderId="1" xfId="2" applyFont="1" applyFill="1" applyBorder="1" applyAlignment="1" applyProtection="1">
      <alignment horizontal="center" vertical="center"/>
      <protection locked="0"/>
    </xf>
    <xf numFmtId="9" fontId="0" fillId="7" borderId="1" xfId="2" applyFont="1" applyFill="1" applyBorder="1" applyAlignment="1">
      <alignment horizontal="center" vertical="center"/>
    </xf>
    <xf numFmtId="0" fontId="3" fillId="0" borderId="0" xfId="4"/>
    <xf numFmtId="0" fontId="3" fillId="0" borderId="10" xfId="4" applyBorder="1"/>
    <xf numFmtId="0" fontId="3" fillId="0" borderId="11" xfId="4" applyBorder="1"/>
    <xf numFmtId="0" fontId="3" fillId="0" borderId="12" xfId="4" applyBorder="1"/>
    <xf numFmtId="0" fontId="3" fillId="0" borderId="13" xfId="4" applyBorder="1"/>
    <xf numFmtId="0" fontId="3" fillId="0" borderId="6" xfId="4" applyBorder="1"/>
    <xf numFmtId="0" fontId="3" fillId="0" borderId="14" xfId="4" applyBorder="1"/>
    <xf numFmtId="0" fontId="3" fillId="0" borderId="15" xfId="4" applyBorder="1"/>
    <xf numFmtId="0" fontId="3" fillId="0" borderId="16" xfId="4" applyBorder="1"/>
    <xf numFmtId="0" fontId="3" fillId="0" borderId="17" xfId="4" applyBorder="1"/>
    <xf numFmtId="0" fontId="3" fillId="0" borderId="3" xfId="4" applyBorder="1"/>
    <xf numFmtId="0" fontId="3" fillId="0" borderId="2" xfId="4" applyBorder="1"/>
    <xf numFmtId="0" fontId="5" fillId="0" borderId="0" xfId="4" applyFont="1" applyAlignment="1">
      <alignment horizontal="center"/>
    </xf>
    <xf numFmtId="0" fontId="3" fillId="0" borderId="13" xfId="4" applyBorder="1" applyAlignment="1">
      <alignment horizontal="left"/>
    </xf>
    <xf numFmtId="0" fontId="3" fillId="0" borderId="6" xfId="4" applyBorder="1" applyAlignment="1">
      <alignment horizontal="left"/>
    </xf>
    <xf numFmtId="0" fontId="3" fillId="0" borderId="14" xfId="4" applyBorder="1" applyAlignment="1">
      <alignment horizontal="left"/>
    </xf>
    <xf numFmtId="0" fontId="4" fillId="0" borderId="0" xfId="4" applyFont="1"/>
    <xf numFmtId="0" fontId="3" fillId="0" borderId="0" xfId="4" applyAlignment="1">
      <alignment horizontal="center"/>
    </xf>
    <xf numFmtId="0" fontId="3" fillId="0" borderId="13" xfId="4" applyBorder="1" applyAlignment="1">
      <alignment horizontal="center"/>
    </xf>
    <xf numFmtId="0" fontId="3" fillId="0" borderId="6" xfId="4" applyBorder="1" applyAlignment="1">
      <alignment horizontal="center"/>
    </xf>
    <xf numFmtId="0" fontId="3" fillId="0" borderId="14" xfId="4" applyBorder="1" applyAlignment="1">
      <alignment horizontal="center"/>
    </xf>
    <xf numFmtId="0" fontId="2" fillId="0" borderId="0" xfId="4" applyFont="1"/>
    <xf numFmtId="0" fontId="6" fillId="0" borderId="0" xfId="4" applyFont="1"/>
    <xf numFmtId="0" fontId="6" fillId="0" borderId="0" xfId="4" applyFont="1" applyAlignment="1">
      <alignment horizontal="center"/>
    </xf>
    <xf numFmtId="0" fontId="5" fillId="0" borderId="3" xfId="4" applyFont="1" applyBorder="1"/>
    <xf numFmtId="0" fontId="2" fillId="0" borderId="0" xfId="4" applyFont="1" applyAlignment="1">
      <alignment horizontal="center"/>
    </xf>
    <xf numFmtId="0" fontId="3" fillId="0" borderId="2" xfId="4" applyBorder="1" applyAlignment="1">
      <alignment horizontal="left"/>
    </xf>
    <xf numFmtId="0" fontId="2" fillId="0" borderId="0" xfId="4" applyFont="1" applyAlignment="1">
      <alignment horizontal="center" vertical="center"/>
    </xf>
    <xf numFmtId="0" fontId="2" fillId="0" borderId="21" xfId="4" applyFont="1" applyBorder="1"/>
    <xf numFmtId="0" fontId="2" fillId="0" borderId="0" xfId="4" applyFont="1" applyAlignment="1">
      <alignment vertical="center"/>
    </xf>
    <xf numFmtId="0" fontId="4" fillId="0" borderId="0" xfId="4" applyFont="1" applyAlignment="1">
      <alignment horizontal="center" vertical="center" wrapText="1"/>
    </xf>
    <xf numFmtId="0" fontId="0" fillId="0" borderId="1" xfId="0" applyBorder="1" applyAlignment="1">
      <alignment horizontal="center" vertical="center"/>
    </xf>
    <xf numFmtId="0" fontId="1" fillId="0" borderId="1" xfId="3" applyBorder="1" applyAlignment="1">
      <alignment horizontal="center" vertical="center"/>
    </xf>
    <xf numFmtId="0" fontId="0" fillId="2" borderId="1" xfId="0" applyFill="1" applyBorder="1" applyAlignment="1">
      <alignment horizontal="center" vertical="center"/>
    </xf>
    <xf numFmtId="0" fontId="0" fillId="6" borderId="1" xfId="0" applyFill="1" applyBorder="1" applyAlignment="1">
      <alignment horizontal="center" vertical="center"/>
    </xf>
    <xf numFmtId="0" fontId="3" fillId="0" borderId="0" xfId="4" applyAlignment="1">
      <alignment horizontal="left"/>
    </xf>
    <xf numFmtId="0" fontId="4" fillId="0" borderId="0" xfId="4" applyFont="1" applyAlignment="1">
      <alignment horizontal="center"/>
    </xf>
    <xf numFmtId="0" fontId="7" fillId="0" borderId="0" xfId="4" applyFont="1" applyAlignment="1">
      <alignment horizontal="center"/>
    </xf>
    <xf numFmtId="0" fontId="3" fillId="0" borderId="0" xfId="4" applyAlignment="1">
      <alignment horizontal="left" wrapText="1"/>
    </xf>
    <xf numFmtId="0" fontId="4" fillId="8" borderId="0" xfId="4" applyFont="1" applyFill="1" applyAlignment="1">
      <alignment horizontal="center" vertical="center" wrapText="1"/>
    </xf>
    <xf numFmtId="14" fontId="0" fillId="0" borderId="0" xfId="0" applyNumberFormat="1"/>
    <xf numFmtId="0" fontId="0" fillId="0" borderId="0" xfId="0" quotePrefix="1" applyAlignment="1">
      <alignment horizontal="center" vertical="center"/>
    </xf>
    <xf numFmtId="14" fontId="0" fillId="0" borderId="1" xfId="0" applyNumberFormat="1" applyBorder="1" applyProtection="1">
      <protection locked="0"/>
    </xf>
    <xf numFmtId="0" fontId="0" fillId="0" borderId="1" xfId="0" applyBorder="1" applyProtection="1">
      <protection locked="0"/>
    </xf>
    <xf numFmtId="44" fontId="0" fillId="0" borderId="1" xfId="1" applyFont="1" applyBorder="1"/>
    <xf numFmtId="2" fontId="0" fillId="0" borderId="1" xfId="0" applyNumberFormat="1" applyBorder="1" applyProtection="1">
      <protection locked="0"/>
    </xf>
    <xf numFmtId="0" fontId="0" fillId="7" borderId="1" xfId="0" applyFill="1" applyBorder="1"/>
    <xf numFmtId="2" fontId="0" fillId="10" borderId="1" xfId="0" applyNumberFormat="1" applyFill="1" applyBorder="1"/>
    <xf numFmtId="44" fontId="0" fillId="10" borderId="1" xfId="0" applyNumberFormat="1" applyFill="1" applyBorder="1"/>
    <xf numFmtId="44" fontId="0" fillId="10" borderId="1" xfId="1" applyFont="1" applyFill="1" applyBorder="1"/>
    <xf numFmtId="0" fontId="9" fillId="10" borderId="1" xfId="5" applyFont="1" applyFill="1" applyBorder="1" applyAlignment="1">
      <alignment horizontal="center" vertical="center" wrapText="1"/>
    </xf>
    <xf numFmtId="0" fontId="9" fillId="10" borderId="1" xfId="5" applyFont="1" applyFill="1" applyBorder="1" applyAlignment="1">
      <alignment horizontal="center" vertical="center"/>
    </xf>
    <xf numFmtId="44" fontId="10" fillId="10" borderId="1" xfId="6" applyFont="1" applyFill="1" applyBorder="1" applyAlignment="1">
      <alignment horizontal="center" vertical="center"/>
    </xf>
    <xf numFmtId="0" fontId="9" fillId="0" borderId="1" xfId="5" applyFont="1" applyBorder="1" applyAlignment="1">
      <alignment horizontal="center" vertical="center"/>
    </xf>
    <xf numFmtId="0" fontId="9" fillId="0" borderId="1" xfId="5" applyFont="1" applyBorder="1" applyAlignment="1">
      <alignment horizontal="center" vertical="center" wrapText="1"/>
    </xf>
    <xf numFmtId="44" fontId="10" fillId="0" borderId="1" xfId="6" applyFont="1" applyBorder="1" applyAlignment="1">
      <alignment horizontal="center" vertical="center"/>
    </xf>
    <xf numFmtId="0" fontId="9" fillId="0" borderId="0" xfId="5" applyFont="1" applyAlignment="1">
      <alignment horizontal="center" vertical="center" wrapText="1"/>
    </xf>
    <xf numFmtId="164" fontId="10" fillId="0" borderId="1" xfId="6" applyNumberFormat="1" applyFont="1" applyBorder="1" applyAlignment="1">
      <alignment horizontal="center" vertical="center"/>
    </xf>
    <xf numFmtId="0" fontId="9" fillId="0" borderId="0" xfId="5" applyFont="1" applyAlignment="1">
      <alignment horizontal="center" vertical="center"/>
    </xf>
    <xf numFmtId="49" fontId="9" fillId="0" borderId="1" xfId="5" applyNumberFormat="1" applyFont="1" applyBorder="1" applyAlignment="1">
      <alignment horizontal="center" vertical="center"/>
    </xf>
    <xf numFmtId="0" fontId="1" fillId="0" borderId="0" xfId="3" applyAlignment="1">
      <alignment horizontal="left" vertical="top" wrapText="1"/>
    </xf>
    <xf numFmtId="0" fontId="1" fillId="0" borderId="0" xfId="3" applyAlignment="1">
      <alignment horizontal="center" vertical="center" wrapText="1"/>
    </xf>
    <xf numFmtId="165" fontId="1" fillId="0" borderId="0" xfId="3" applyNumberFormat="1" applyAlignment="1">
      <alignment horizontal="left" vertical="top" wrapText="1"/>
    </xf>
    <xf numFmtId="0" fontId="0" fillId="7" borderId="1" xfId="0" applyFill="1"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10" borderId="1" xfId="0" applyFill="1" applyBorder="1" applyAlignment="1">
      <alignment horizontal="center" vertical="center"/>
    </xf>
    <xf numFmtId="0" fontId="0" fillId="0" borderId="1" xfId="0" applyBorder="1" applyAlignment="1">
      <alignment horizontal="center" vertical="center"/>
    </xf>
    <xf numFmtId="44" fontId="0" fillId="0" borderId="1" xfId="1" applyFont="1" applyBorder="1" applyAlignment="1">
      <alignment horizontal="center" vertical="center"/>
    </xf>
    <xf numFmtId="2" fontId="0" fillId="0" borderId="1" xfId="0" applyNumberFormat="1" applyBorder="1" applyAlignment="1">
      <alignment horizontal="center" vertical="center"/>
    </xf>
    <xf numFmtId="0" fontId="0" fillId="11" borderId="1" xfId="0" applyFill="1" applyBorder="1" applyAlignment="1">
      <alignment horizontal="center" vertical="center"/>
    </xf>
    <xf numFmtId="0" fontId="1" fillId="0" borderId="4" xfId="3" applyBorder="1" applyAlignment="1">
      <alignment horizontal="center" vertical="center"/>
    </xf>
    <xf numFmtId="0" fontId="1" fillId="0" borderId="5" xfId="3" applyBorder="1" applyAlignment="1">
      <alignment horizontal="center" vertical="center"/>
    </xf>
    <xf numFmtId="10" fontId="1" fillId="0" borderId="1" xfId="3" applyNumberFormat="1" applyBorder="1" applyAlignment="1">
      <alignment horizontal="center" vertical="center"/>
    </xf>
    <xf numFmtId="7" fontId="1" fillId="3" borderId="1" xfId="3" applyNumberFormat="1" applyFill="1" applyBorder="1" applyAlignment="1" applyProtection="1">
      <alignment horizontal="center" vertical="center"/>
      <protection locked="0"/>
    </xf>
    <xf numFmtId="0" fontId="1" fillId="0" borderId="1" xfId="3" applyBorder="1" applyAlignment="1">
      <alignment horizontal="center" vertical="center"/>
    </xf>
    <xf numFmtId="0" fontId="0" fillId="2" borderId="1" xfId="0" applyFill="1" applyBorder="1" applyAlignment="1">
      <alignment horizontal="center" vertical="center"/>
    </xf>
    <xf numFmtId="0" fontId="0" fillId="6" borderId="4" xfId="0" applyFill="1" applyBorder="1" applyAlignment="1">
      <alignment horizontal="center" vertical="center"/>
    </xf>
    <xf numFmtId="0" fontId="0" fillId="6" borderId="9" xfId="0" applyFill="1" applyBorder="1" applyAlignment="1">
      <alignment horizontal="center" vertical="center"/>
    </xf>
    <xf numFmtId="0" fontId="0" fillId="6" borderId="5" xfId="0" applyFill="1" applyBorder="1" applyAlignment="1">
      <alignment horizontal="center" vertical="center"/>
    </xf>
    <xf numFmtId="0" fontId="0" fillId="6"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10" borderId="1" xfId="0" applyFill="1" applyBorder="1" applyAlignment="1">
      <alignment horizontal="center"/>
    </xf>
    <xf numFmtId="0" fontId="0" fillId="0" borderId="1" xfId="0" applyBorder="1" applyAlignment="1" applyProtection="1">
      <alignment horizontal="center"/>
      <protection locked="0"/>
    </xf>
    <xf numFmtId="0" fontId="0" fillId="7" borderId="1" xfId="0" applyFill="1" applyBorder="1" applyAlignment="1">
      <alignment horizontal="center"/>
    </xf>
    <xf numFmtId="0" fontId="0" fillId="5" borderId="1" xfId="0" applyFill="1" applyBorder="1" applyAlignment="1">
      <alignment horizont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44" fontId="0" fillId="0" borderId="1" xfId="1" applyFont="1" applyBorder="1" applyAlignment="1">
      <alignment horizontal="center" vertical="center" wrapText="1"/>
    </xf>
    <xf numFmtId="0" fontId="0" fillId="0" borderId="1" xfId="0" applyBorder="1" applyAlignment="1" applyProtection="1">
      <alignment horizontal="center" vertical="center"/>
      <protection locked="0"/>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0" borderId="1" xfId="0" applyBorder="1" applyAlignment="1">
      <alignment horizontal="center"/>
    </xf>
    <xf numFmtId="0" fontId="3" fillId="0" borderId="16" xfId="4" applyBorder="1" applyAlignment="1">
      <alignment horizontal="left"/>
    </xf>
    <xf numFmtId="0" fontId="3" fillId="0" borderId="0" xfId="4" applyAlignment="1">
      <alignment horizontal="left"/>
    </xf>
    <xf numFmtId="0" fontId="3" fillId="0" borderId="15" xfId="4" applyBorder="1" applyAlignment="1">
      <alignment horizontal="left"/>
    </xf>
    <xf numFmtId="0" fontId="4" fillId="0" borderId="3" xfId="4" applyFont="1" applyBorder="1" applyAlignment="1">
      <alignment horizontal="center"/>
    </xf>
    <xf numFmtId="0" fontId="7" fillId="0" borderId="3" xfId="4" applyFont="1" applyBorder="1" applyAlignment="1">
      <alignment horizontal="center"/>
    </xf>
    <xf numFmtId="0" fontId="8" fillId="9" borderId="0" xfId="4" applyFont="1" applyFill="1" applyAlignment="1">
      <alignment horizontal="center" vertical="center"/>
    </xf>
    <xf numFmtId="0" fontId="8" fillId="9" borderId="12" xfId="4" applyFont="1" applyFill="1" applyBorder="1" applyAlignment="1">
      <alignment horizontal="center" vertical="center"/>
    </xf>
    <xf numFmtId="0" fontId="4" fillId="8" borderId="0" xfId="4" applyFont="1" applyFill="1" applyAlignment="1">
      <alignment horizontal="center" vertical="center" wrapText="1"/>
    </xf>
    <xf numFmtId="0" fontId="2" fillId="0" borderId="20" xfId="4" applyFont="1" applyBorder="1" applyAlignment="1">
      <alignment horizontal="center" vertical="center"/>
    </xf>
    <xf numFmtId="0" fontId="2" fillId="0" borderId="19" xfId="4" applyFont="1" applyBorder="1" applyAlignment="1">
      <alignment horizontal="center" vertical="center"/>
    </xf>
    <xf numFmtId="0" fontId="2" fillId="0" borderId="18" xfId="4" applyFont="1" applyBorder="1" applyAlignment="1">
      <alignment horizontal="center" vertical="center"/>
    </xf>
    <xf numFmtId="0" fontId="2" fillId="0" borderId="20" xfId="4" applyFont="1" applyBorder="1" applyAlignment="1">
      <alignment horizontal="center"/>
    </xf>
    <xf numFmtId="0" fontId="2" fillId="0" borderId="19" xfId="4" applyFont="1" applyBorder="1" applyAlignment="1">
      <alignment horizontal="center"/>
    </xf>
    <xf numFmtId="0" fontId="2" fillId="0" borderId="18" xfId="4" applyFont="1" applyBorder="1" applyAlignment="1">
      <alignment horizontal="center"/>
    </xf>
    <xf numFmtId="0" fontId="3" fillId="0" borderId="0" xfId="4" applyAlignment="1">
      <alignment horizontal="left" wrapText="1"/>
    </xf>
    <xf numFmtId="0" fontId="3" fillId="0" borderId="15" xfId="4" applyBorder="1" applyAlignment="1">
      <alignment horizontal="left" wrapText="1"/>
    </xf>
    <xf numFmtId="0" fontId="7" fillId="0" borderId="3" xfId="4" applyFont="1" applyBorder="1" applyAlignment="1">
      <alignment horizontal="center" wrapText="1"/>
    </xf>
    <xf numFmtId="0" fontId="7" fillId="0" borderId="0" xfId="4" applyFont="1" applyAlignment="1">
      <alignment horizontal="center"/>
    </xf>
    <xf numFmtId="0" fontId="4" fillId="0" borderId="0" xfId="4" applyFont="1" applyAlignment="1">
      <alignment horizontal="center"/>
    </xf>
    <xf numFmtId="0" fontId="5" fillId="0" borderId="3" xfId="4" applyFont="1" applyBorder="1" applyAlignment="1">
      <alignment horizontal="center"/>
    </xf>
    <xf numFmtId="0" fontId="2" fillId="0" borderId="1" xfId="5" applyFont="1" applyBorder="1" applyAlignment="1">
      <alignment horizontal="center" vertical="center" wrapText="1"/>
    </xf>
    <xf numFmtId="0" fontId="2" fillId="0" borderId="1" xfId="5" applyFont="1" applyBorder="1" applyAlignment="1">
      <alignment horizontal="center" vertical="center"/>
    </xf>
  </cellXfs>
  <cellStyles count="7">
    <cellStyle name="Currency" xfId="1" builtinId="4"/>
    <cellStyle name="Currency 3 2" xfId="6" xr:uid="{18481AD4-B50B-4D2C-93C0-FA59FD568F9E}"/>
    <cellStyle name="Normal" xfId="0" builtinId="0"/>
    <cellStyle name="Normal 2" xfId="3" xr:uid="{CD4D8FBB-6F23-4DD4-B093-04778049AD86}"/>
    <cellStyle name="Normal 3" xfId="4" xr:uid="{C19ABE8A-EB68-4615-9AC8-CBCBE9647059}"/>
    <cellStyle name="Normal 3 2" xfId="5" xr:uid="{55ED53C4-136A-4054-B84C-0BD9B497700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FDR6F23\Groups\Users\jkenne17\AppData\Local\Microsoft\Windows\INetCache\Content.Outlook\OEZEAX1W\CAT%20Z%20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Kingston%20E3%20Drive%20051807\Bob%20Wells\APPLICANT'S%20PW%20FORMS%20Unhidden%20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ENEFIT CALCULATIONS"/>
      <sheetName val="Management Costs"/>
      <sheetName val="Management Costs (2)"/>
      <sheetName val="ELIGIBLE ACTIVITIES"/>
      <sheetName val="Sheet5"/>
      <sheetName val="Cost Codes"/>
    </sheetNames>
    <sheetDataSet>
      <sheetData sheetId="0"/>
      <sheetData sheetId="1"/>
      <sheetData sheetId="2"/>
      <sheetData sheetId="3"/>
      <sheetData sheetId="4"/>
      <sheetData sheetId="5">
        <row r="2">
          <cell r="A2" t="str">
            <v>DAMAGE ASSESS</v>
          </cell>
        </row>
        <row r="3">
          <cell r="A3" t="str">
            <v>MEETINGS</v>
          </cell>
        </row>
        <row r="4">
          <cell r="A4" t="str">
            <v>ORGANIZE SITES</v>
          </cell>
        </row>
        <row r="5">
          <cell r="A5" t="str">
            <v>CORRESPONDANCE</v>
          </cell>
        </row>
        <row r="6">
          <cell r="A6" t="str">
            <v>SITE INSPECT</v>
          </cell>
        </row>
        <row r="7">
          <cell r="A7" t="str">
            <v>TRAVEL COST</v>
          </cell>
        </row>
        <row r="8">
          <cell r="A8" t="str">
            <v>DAMAGE DESCRIPTION</v>
          </cell>
        </row>
        <row r="9">
          <cell r="A9" t="str">
            <v>EVAL MITIGATION</v>
          </cell>
        </row>
        <row r="10">
          <cell r="A10" t="str">
            <v>PREP PROJECTS</v>
          </cell>
        </row>
        <row r="11">
          <cell r="A11" t="str">
            <v>REVIEW PWs</v>
          </cell>
        </row>
        <row r="12">
          <cell r="A12" t="str">
            <v>DOCUMENT PREP</v>
          </cell>
        </row>
        <row r="13">
          <cell r="A13" t="str">
            <v>FUNDS REQUEST</v>
          </cell>
        </row>
        <row r="14">
          <cell r="A14" t="str">
            <v>TRAINING</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 INFO-FILL OUT FIRST"/>
      <sheetName val="INFORMATION PAGE"/>
      <sheetName val="PAYROLL DATA FILL OUT SECOND"/>
      <sheetName val="EQUIP INVENTORY FILL OUT THIRD"/>
      <sheetName val="LABOR"/>
      <sheetName val="EQUIPMENT"/>
      <sheetName val="RENTAL EQUIPMENT"/>
      <sheetName val="MATERIALS"/>
      <sheetName val="CONTRACT"/>
      <sheetName val="EXIT"/>
      <sheetName val="S.C.9"/>
      <sheetName val="PW"/>
      <sheetName val="BACK UP COVER SHEET"/>
      <sheetName val="PW SEQUENCE SCHEDULE"/>
      <sheetName val="LOCATION MAP"/>
      <sheetName val="SUMMARY "/>
      <sheetName val="GENERAL COMMENTS"/>
      <sheetName val="R4-Site Sheet 1"/>
      <sheetName val="R4-Site Sheet 2"/>
      <sheetName val="SITE SUMMARY SHEET"/>
      <sheetName val="FIRMETTE"/>
      <sheetName val="R-R FPM"/>
      <sheetName val="HMP"/>
      <sheetName val="PHOTO1 (4)"/>
      <sheetName val="PHOTO1 (3)"/>
      <sheetName val="PHOTO1 (2)"/>
      <sheetName val="PHOTO1"/>
      <sheetName val="SKETCH"/>
      <sheetName val="EQUIP RATES"/>
      <sheetName val="VOLUNTEER CREDIT "/>
      <sheetName val="Tree Debris Calc. Sheet"/>
      <sheetName val="DEBRIS"/>
      <sheetName val="DEBRIS (2)"/>
      <sheetName val="CWALL"/>
    </sheetNames>
    <sheetDataSet>
      <sheetData sheetId="0"/>
      <sheetData sheetId="1"/>
      <sheetData sheetId="2">
        <row r="9">
          <cell r="A9" t="str">
            <v>EMPLOYEE PAYROLL DATA</v>
          </cell>
        </row>
        <row r="11">
          <cell r="A11" t="str">
            <v>APPLICANT</v>
          </cell>
        </row>
        <row r="12">
          <cell r="A12" t="str">
            <v>EMPLOYEE NAME</v>
          </cell>
        </row>
        <row r="14">
          <cell r="A14" t="str">
            <v>LAST NAME FIRST</v>
          </cell>
        </row>
        <row r="16">
          <cell r="A16" t="str">
            <v>VARIOUS</v>
          </cell>
        </row>
      </sheetData>
      <sheetData sheetId="3">
        <row r="16">
          <cell r="C16" t="str">
            <v>EQUIPMENT INVENTORY LIST</v>
          </cell>
        </row>
        <row r="17">
          <cell r="C17" t="str">
            <v>APPLICANT:</v>
          </cell>
        </row>
        <row r="18">
          <cell r="C18" t="str">
            <v>FIPS #:</v>
          </cell>
        </row>
        <row r="19">
          <cell r="C19" t="str">
            <v>EQUIPMENT 
(UNIT 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91EE-EBFC-43F8-8F1C-15D57ED37E08}">
  <sheetPr codeName="Sheet1"/>
  <dimension ref="B1:J9"/>
  <sheetViews>
    <sheetView workbookViewId="0">
      <selection activeCell="H5" sqref="H5:J5"/>
    </sheetView>
  </sheetViews>
  <sheetFormatPr defaultRowHeight="14.5" x14ac:dyDescent="0.35"/>
  <cols>
    <col min="2" max="4" width="12" customWidth="1"/>
    <col min="5" max="5" width="17.36328125" customWidth="1"/>
  </cols>
  <sheetData>
    <row r="1" spans="2:10" ht="24.9" customHeight="1" x14ac:dyDescent="0.35">
      <c r="B1" s="76" t="s">
        <v>0</v>
      </c>
      <c r="C1" s="76"/>
      <c r="D1" s="76"/>
      <c r="E1" s="76"/>
      <c r="F1" s="76"/>
      <c r="G1" s="76"/>
      <c r="H1" s="76"/>
      <c r="I1" s="76"/>
      <c r="J1" s="76"/>
    </row>
    <row r="2" spans="2:10" ht="24.9" customHeight="1" x14ac:dyDescent="0.35">
      <c r="B2" s="77" t="s">
        <v>1</v>
      </c>
      <c r="C2" s="77"/>
      <c r="D2" s="77"/>
      <c r="E2" s="41" t="s">
        <v>2</v>
      </c>
      <c r="F2" s="77" t="s">
        <v>3</v>
      </c>
      <c r="G2" s="77"/>
      <c r="H2" s="77" t="s">
        <v>4</v>
      </c>
      <c r="I2" s="77"/>
      <c r="J2" s="77"/>
    </row>
    <row r="3" spans="2:10" ht="24.9" customHeight="1" x14ac:dyDescent="0.35">
      <c r="B3" s="77"/>
      <c r="C3" s="77"/>
      <c r="D3" s="77"/>
      <c r="E3" s="41"/>
      <c r="F3" s="77"/>
      <c r="G3" s="77"/>
      <c r="H3" s="77"/>
      <c r="I3" s="77"/>
      <c r="J3" s="77"/>
    </row>
    <row r="4" spans="2:10" ht="24.9" customHeight="1" x14ac:dyDescent="0.35">
      <c r="B4" s="77" t="s">
        <v>5</v>
      </c>
      <c r="C4" s="77"/>
      <c r="D4" s="77"/>
      <c r="E4" s="77" t="s">
        <v>6</v>
      </c>
      <c r="F4" s="77"/>
      <c r="G4" s="77"/>
      <c r="H4" s="77" t="s">
        <v>7</v>
      </c>
      <c r="I4" s="77"/>
      <c r="J4" s="77"/>
    </row>
    <row r="5" spans="2:10" ht="30" customHeight="1" x14ac:dyDescent="0.35">
      <c r="B5" s="77" t="s">
        <v>8</v>
      </c>
      <c r="C5" s="77"/>
      <c r="D5" s="77"/>
      <c r="E5" s="79">
        <f>TimeSheets!G53</f>
        <v>0</v>
      </c>
      <c r="F5" s="79"/>
      <c r="G5" s="79"/>
      <c r="H5" s="78">
        <f>TimeSheets!I53</f>
        <v>0</v>
      </c>
      <c r="I5" s="78"/>
      <c r="J5" s="78"/>
    </row>
    <row r="6" spans="2:10" ht="30" customHeight="1" x14ac:dyDescent="0.35">
      <c r="B6" s="77" t="s">
        <v>9</v>
      </c>
      <c r="C6" s="77"/>
      <c r="D6" s="77"/>
      <c r="E6" s="79">
        <f>TimeSheets!H53</f>
        <v>0</v>
      </c>
      <c r="F6" s="79"/>
      <c r="G6" s="79"/>
      <c r="H6" s="78">
        <f>TimeSheets!J53</f>
        <v>0</v>
      </c>
      <c r="I6" s="78"/>
      <c r="J6" s="78"/>
    </row>
    <row r="7" spans="2:10" ht="30" customHeight="1" x14ac:dyDescent="0.35">
      <c r="B7" s="77" t="s">
        <v>10</v>
      </c>
      <c r="C7" s="77"/>
      <c r="D7" s="77"/>
      <c r="E7" s="79">
        <f>SUM(Equipment!F4:F30)</f>
        <v>0</v>
      </c>
      <c r="F7" s="79"/>
      <c r="G7" s="79"/>
      <c r="H7" s="78">
        <f>Equipment!K31</f>
        <v>0</v>
      </c>
      <c r="I7" s="78"/>
      <c r="J7" s="78"/>
    </row>
    <row r="8" spans="2:10" ht="30" customHeight="1" x14ac:dyDescent="0.35">
      <c r="B8" s="77" t="s">
        <v>11</v>
      </c>
      <c r="C8" s="77"/>
      <c r="D8" s="77"/>
      <c r="E8" s="80"/>
      <c r="F8" s="80"/>
      <c r="G8" s="80"/>
      <c r="H8" s="78">
        <f>Materials!J22</f>
        <v>0</v>
      </c>
      <c r="I8" s="78"/>
      <c r="J8" s="78"/>
    </row>
    <row r="9" spans="2:10" ht="30" customHeight="1" x14ac:dyDescent="0.35">
      <c r="B9" s="77" t="s">
        <v>12</v>
      </c>
      <c r="C9" s="77"/>
      <c r="D9" s="77"/>
      <c r="E9" s="77"/>
      <c r="F9" s="77"/>
      <c r="G9" s="77"/>
      <c r="H9" s="78">
        <f>SUM(H5:J8)</f>
        <v>0</v>
      </c>
      <c r="I9" s="78"/>
      <c r="J9" s="78"/>
    </row>
  </sheetData>
  <sheetProtection algorithmName="SHA-512" hashValue="tsSt65+Lchydafp+SH1vG5JQKubJLL3PMIEIczCUDUMifHbf3UJXRrozZUWpunk3DIt3TSTGijCxtczJiKGqeQ==" saltValue="Kv2q0BAslNUFV0NVGybLsQ==" spinCount="100000" sheet="1" objects="1" scenarios="1" selectLockedCells="1"/>
  <mergeCells count="24">
    <mergeCell ref="B9:G9"/>
    <mergeCell ref="H9:J9"/>
    <mergeCell ref="B6:D6"/>
    <mergeCell ref="H6:J6"/>
    <mergeCell ref="B7:D7"/>
    <mergeCell ref="B8:D8"/>
    <mergeCell ref="E6:G6"/>
    <mergeCell ref="E7:G7"/>
    <mergeCell ref="H7:J7"/>
    <mergeCell ref="E8:G8"/>
    <mergeCell ref="H8:J8"/>
    <mergeCell ref="B5:D5"/>
    <mergeCell ref="H5:J5"/>
    <mergeCell ref="B2:D2"/>
    <mergeCell ref="F2:G2"/>
    <mergeCell ref="H2:J2"/>
    <mergeCell ref="E4:G4"/>
    <mergeCell ref="E5:G5"/>
    <mergeCell ref="B1:J1"/>
    <mergeCell ref="B3:D3"/>
    <mergeCell ref="F3:G3"/>
    <mergeCell ref="H3:J3"/>
    <mergeCell ref="B4:D4"/>
    <mergeCell ref="H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F14DC-C76F-42CF-9D1A-1263FE9466C3}">
  <sheetPr codeName="Sheet2"/>
  <dimension ref="A1:H14"/>
  <sheetViews>
    <sheetView workbookViewId="0">
      <selection activeCell="B9" sqref="B9"/>
    </sheetView>
  </sheetViews>
  <sheetFormatPr defaultRowHeight="14.5" x14ac:dyDescent="0.35"/>
  <cols>
    <col min="1" max="1" width="35.54296875" customWidth="1"/>
    <col min="2" max="8" width="11.453125" customWidth="1"/>
  </cols>
  <sheetData>
    <row r="1" spans="1:8" ht="30" customHeight="1" x14ac:dyDescent="0.35">
      <c r="A1" s="42" t="s">
        <v>13</v>
      </c>
      <c r="B1" s="84">
        <v>1200</v>
      </c>
      <c r="C1" s="84"/>
      <c r="D1" s="84"/>
      <c r="E1" s="84"/>
      <c r="F1" s="84"/>
      <c r="G1" s="84"/>
      <c r="H1" s="84"/>
    </row>
    <row r="2" spans="1:8" ht="30" customHeight="1" x14ac:dyDescent="0.35">
      <c r="A2" s="81" t="s">
        <v>14</v>
      </c>
      <c r="B2" s="82"/>
      <c r="C2" s="85" t="s">
        <v>15</v>
      </c>
      <c r="D2" s="85"/>
      <c r="E2" s="85" t="s">
        <v>16</v>
      </c>
      <c r="F2" s="85"/>
      <c r="G2" s="85"/>
      <c r="H2" s="85"/>
    </row>
    <row r="3" spans="1:8" ht="30" customHeight="1" x14ac:dyDescent="0.35">
      <c r="A3" s="42" t="s">
        <v>17</v>
      </c>
      <c r="B3" s="2"/>
      <c r="C3" s="83">
        <f>B3*8/2080</f>
        <v>0</v>
      </c>
      <c r="D3" s="83"/>
      <c r="E3" s="83"/>
      <c r="F3" s="83"/>
      <c r="G3" s="83"/>
      <c r="H3" s="83"/>
    </row>
    <row r="4" spans="1:8" ht="30" customHeight="1" x14ac:dyDescent="0.35">
      <c r="A4" s="42" t="s">
        <v>18</v>
      </c>
      <c r="B4" s="2"/>
      <c r="C4" s="83">
        <f>B4*8/2080</f>
        <v>0</v>
      </c>
      <c r="D4" s="83"/>
      <c r="E4" s="83"/>
      <c r="F4" s="83"/>
      <c r="G4" s="83"/>
      <c r="H4" s="83"/>
    </row>
    <row r="5" spans="1:8" ht="30" customHeight="1" x14ac:dyDescent="0.35">
      <c r="A5" s="42" t="s">
        <v>19</v>
      </c>
      <c r="B5" s="2"/>
      <c r="C5" s="83">
        <f>B5*8/2080</f>
        <v>0</v>
      </c>
      <c r="D5" s="83"/>
      <c r="E5" s="83"/>
      <c r="F5" s="83"/>
      <c r="G5" s="83"/>
      <c r="H5" s="83"/>
    </row>
    <row r="6" spans="1:8" ht="30" customHeight="1" x14ac:dyDescent="0.35">
      <c r="A6" s="81" t="s">
        <v>20</v>
      </c>
      <c r="B6" s="82"/>
      <c r="C6" s="83">
        <v>6.2E-2</v>
      </c>
      <c r="D6" s="83"/>
      <c r="E6" s="83"/>
      <c r="F6" s="83"/>
      <c r="G6" s="83"/>
      <c r="H6" s="83"/>
    </row>
    <row r="7" spans="1:8" ht="30" customHeight="1" x14ac:dyDescent="0.35">
      <c r="A7" s="81" t="s">
        <v>21</v>
      </c>
      <c r="B7" s="82"/>
      <c r="C7" s="83">
        <v>1.4500000000000001E-2</v>
      </c>
      <c r="D7" s="83"/>
      <c r="E7" s="83"/>
      <c r="F7" s="83"/>
      <c r="G7" s="83"/>
      <c r="H7" s="83"/>
    </row>
    <row r="8" spans="1:8" ht="30" customHeight="1" x14ac:dyDescent="0.35">
      <c r="A8" s="42" t="s">
        <v>22</v>
      </c>
      <c r="B8" s="2"/>
      <c r="C8" s="83">
        <f>IF(B$1=0,0,B8/B$1)</f>
        <v>0</v>
      </c>
      <c r="D8" s="83"/>
      <c r="E8" s="83"/>
      <c r="F8" s="83"/>
      <c r="G8" s="83"/>
      <c r="H8" s="83"/>
    </row>
    <row r="9" spans="1:8" ht="30" customHeight="1" x14ac:dyDescent="0.35">
      <c r="A9" s="42" t="s">
        <v>23</v>
      </c>
      <c r="B9" s="2"/>
      <c r="C9" s="83">
        <f>IF(B$1=0,0,B9/B$1)</f>
        <v>0</v>
      </c>
      <c r="D9" s="83"/>
      <c r="E9" s="83"/>
      <c r="F9" s="83"/>
      <c r="G9" s="83"/>
      <c r="H9" s="83"/>
    </row>
    <row r="10" spans="1:8" ht="30" customHeight="1" x14ac:dyDescent="0.35">
      <c r="A10" s="42" t="s">
        <v>24</v>
      </c>
      <c r="B10" s="2"/>
      <c r="C10" s="83">
        <f t="shared" ref="C10:C13" si="0">IF(B$1=0,0,B10/B$1)</f>
        <v>0</v>
      </c>
      <c r="D10" s="83"/>
      <c r="E10" s="83"/>
      <c r="F10" s="83"/>
      <c r="G10" s="83"/>
      <c r="H10" s="83"/>
    </row>
    <row r="11" spans="1:8" ht="30" customHeight="1" x14ac:dyDescent="0.35">
      <c r="A11" s="42" t="s">
        <v>25</v>
      </c>
      <c r="B11" s="2"/>
      <c r="C11" s="83">
        <f t="shared" si="0"/>
        <v>0</v>
      </c>
      <c r="D11" s="83"/>
      <c r="E11" s="83"/>
      <c r="F11" s="83"/>
      <c r="G11" s="83"/>
      <c r="H11" s="83"/>
    </row>
    <row r="12" spans="1:8" ht="30" customHeight="1" x14ac:dyDescent="0.35">
      <c r="A12" s="42" t="s">
        <v>26</v>
      </c>
      <c r="B12" s="2"/>
      <c r="C12" s="83">
        <f t="shared" si="0"/>
        <v>0</v>
      </c>
      <c r="D12" s="83"/>
      <c r="E12" s="83"/>
      <c r="F12" s="83"/>
      <c r="G12" s="83"/>
      <c r="H12" s="83"/>
    </row>
    <row r="13" spans="1:8" ht="30" customHeight="1" x14ac:dyDescent="0.35">
      <c r="A13" s="42" t="s">
        <v>27</v>
      </c>
      <c r="B13" s="2"/>
      <c r="C13" s="83">
        <f t="shared" si="0"/>
        <v>0</v>
      </c>
      <c r="D13" s="83"/>
      <c r="E13" s="83"/>
      <c r="F13" s="83"/>
      <c r="G13" s="83"/>
      <c r="H13" s="83"/>
    </row>
    <row r="14" spans="1:8" ht="30" customHeight="1" x14ac:dyDescent="0.35">
      <c r="A14" s="85" t="s">
        <v>28</v>
      </c>
      <c r="B14" s="85"/>
      <c r="C14" s="83">
        <f>SUM(C3:C13)</f>
        <v>7.6499999999999999E-2</v>
      </c>
      <c r="D14" s="83"/>
      <c r="E14" s="83">
        <f>SUM(C10,C6,C7,C8,C9)</f>
        <v>7.6499999999999999E-2</v>
      </c>
      <c r="F14" s="83"/>
      <c r="G14" s="83"/>
      <c r="H14" s="83"/>
    </row>
  </sheetData>
  <sheetProtection algorithmName="SHA-512" hashValue="xJQGgl1m3ITotbv2P5Z2oNSfcT4mGFDbTkog3m3q122MUPftWTsBMITBuruLR4HwtuJbzLrL/TTQYUkswNFDZA==" saltValue="7M03IDAUMMxaMkLvjj2INg==" spinCount="100000" sheet="1" objects="1" scenarios="1" selectLockedCells="1"/>
  <mergeCells count="31">
    <mergeCell ref="C13:D13"/>
    <mergeCell ref="E13:H13"/>
    <mergeCell ref="A14:B14"/>
    <mergeCell ref="C14:D14"/>
    <mergeCell ref="E14:H14"/>
    <mergeCell ref="C10:D10"/>
    <mergeCell ref="E10:H10"/>
    <mergeCell ref="C11:D11"/>
    <mergeCell ref="E11:H11"/>
    <mergeCell ref="C12:D12"/>
    <mergeCell ref="E12:H12"/>
    <mergeCell ref="A7:B7"/>
    <mergeCell ref="C7:D7"/>
    <mergeCell ref="E7:H7"/>
    <mergeCell ref="C8:D8"/>
    <mergeCell ref="E8:H8"/>
    <mergeCell ref="C9:D9"/>
    <mergeCell ref="E9:H9"/>
    <mergeCell ref="C4:D4"/>
    <mergeCell ref="E4:H4"/>
    <mergeCell ref="C5:D5"/>
    <mergeCell ref="E5:H5"/>
    <mergeCell ref="A6:B6"/>
    <mergeCell ref="C6:D6"/>
    <mergeCell ref="E6:H6"/>
    <mergeCell ref="B1:H1"/>
    <mergeCell ref="A2:B2"/>
    <mergeCell ref="C2:D2"/>
    <mergeCell ref="E2:H2"/>
    <mergeCell ref="C3:D3"/>
    <mergeCell ref="E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9EBA-9384-4540-92DA-37FB9032329B}">
  <sheetPr codeName="Sheet3"/>
  <dimension ref="A3:X250"/>
  <sheetViews>
    <sheetView topLeftCell="B1" zoomScale="85" zoomScaleNormal="85" workbookViewId="0">
      <selection activeCell="B6" sqref="B6:E6"/>
    </sheetView>
  </sheetViews>
  <sheetFormatPr defaultColWidth="9.08984375" defaultRowHeight="14.5" x14ac:dyDescent="0.35"/>
  <cols>
    <col min="1" max="1" width="0" style="4" hidden="1" customWidth="1"/>
    <col min="2" max="2" width="27.90625" style="4" customWidth="1"/>
    <col min="3" max="3" width="27.36328125" style="4" customWidth="1"/>
    <col min="4" max="4" width="9.08984375" style="4"/>
    <col min="5" max="5" width="11.08984375" style="4" bestFit="1" customWidth="1"/>
    <col min="6" max="16384" width="9.08984375" style="4"/>
  </cols>
  <sheetData>
    <row r="3" spans="1:24" x14ac:dyDescent="0.35">
      <c r="B3" s="3"/>
      <c r="C3" s="3"/>
      <c r="D3" s="3"/>
      <c r="E3" s="3"/>
      <c r="F3" s="3"/>
      <c r="H3" s="91" t="s">
        <v>29</v>
      </c>
      <c r="I3" s="91"/>
      <c r="J3" s="91"/>
      <c r="K3" s="91"/>
      <c r="L3" s="5" t="s">
        <v>30</v>
      </c>
      <c r="M3" s="3"/>
      <c r="N3" s="3"/>
      <c r="O3" s="3"/>
      <c r="P3" s="3"/>
      <c r="Q3" s="3"/>
      <c r="R3" s="3"/>
      <c r="S3" s="3"/>
      <c r="T3" s="3"/>
    </row>
    <row r="4" spans="1:24" ht="15.75" customHeight="1" x14ac:dyDescent="0.35">
      <c r="B4" s="92" t="s">
        <v>31</v>
      </c>
      <c r="C4" s="90" t="s">
        <v>32</v>
      </c>
      <c r="D4" s="92" t="s">
        <v>33</v>
      </c>
      <c r="E4" s="93" t="s">
        <v>34</v>
      </c>
      <c r="F4" s="44" t="s">
        <v>35</v>
      </c>
      <c r="G4" s="44" t="s">
        <v>36</v>
      </c>
      <c r="H4" s="44" t="s">
        <v>37</v>
      </c>
      <c r="I4" s="44" t="s">
        <v>38</v>
      </c>
      <c r="J4" s="44" t="s">
        <v>39</v>
      </c>
      <c r="K4" s="44" t="s">
        <v>40</v>
      </c>
      <c r="L4" s="44" t="s">
        <v>41</v>
      </c>
      <c r="M4" s="44" t="s">
        <v>42</v>
      </c>
      <c r="N4" s="44" t="s">
        <v>43</v>
      </c>
      <c r="O4" s="44" t="s">
        <v>44</v>
      </c>
      <c r="P4" s="44" t="s">
        <v>27</v>
      </c>
      <c r="Q4" s="90" t="s">
        <v>45</v>
      </c>
      <c r="R4" s="90"/>
      <c r="S4" s="86" t="s">
        <v>46</v>
      </c>
      <c r="T4" s="86"/>
    </row>
    <row r="5" spans="1:24" x14ac:dyDescent="0.35">
      <c r="B5" s="92"/>
      <c r="C5" s="90"/>
      <c r="D5" s="92"/>
      <c r="E5" s="94"/>
      <c r="F5" s="87" t="s">
        <v>47</v>
      </c>
      <c r="G5" s="88"/>
      <c r="H5" s="89"/>
      <c r="I5" s="44" t="s">
        <v>48</v>
      </c>
      <c r="J5" s="44" t="s">
        <v>48</v>
      </c>
      <c r="K5" s="44" t="s">
        <v>48</v>
      </c>
      <c r="L5" s="44" t="s">
        <v>48</v>
      </c>
      <c r="M5" s="90" t="s">
        <v>49</v>
      </c>
      <c r="N5" s="90"/>
      <c r="O5" s="44" t="s">
        <v>48</v>
      </c>
      <c r="P5" s="44" t="s">
        <v>48</v>
      </c>
      <c r="Q5" s="44" t="s">
        <v>50</v>
      </c>
      <c r="R5" s="44" t="s">
        <v>51</v>
      </c>
      <c r="S5" s="43" t="s">
        <v>50</v>
      </c>
      <c r="T5" s="43" t="s">
        <v>52</v>
      </c>
    </row>
    <row r="6" spans="1:24" x14ac:dyDescent="0.35">
      <c r="A6" s="4" t="str">
        <f>IF(B6&lt;&gt;0,_xlfn.CONCAT(B6,X6,C6),"")</f>
        <v/>
      </c>
      <c r="B6" s="75"/>
      <c r="C6" s="75"/>
      <c r="D6" s="75"/>
      <c r="E6" s="6"/>
      <c r="F6" s="7"/>
      <c r="G6" s="7"/>
      <c r="H6" s="7"/>
      <c r="I6" s="8"/>
      <c r="J6" s="8"/>
      <c r="K6" s="8"/>
      <c r="L6" s="8"/>
      <c r="M6" s="7"/>
      <c r="N6" s="7"/>
      <c r="O6" s="8"/>
      <c r="P6" s="8"/>
      <c r="Q6" s="9">
        <f>IF(B6&lt;&gt;0,IF($L$3="YES",FRINGE!$C$14,(SUM(Payroll!I6:L6)+SUM(Payroll!O6:P6)+SUM(Payroll!F6:H6)*8/2080+SUM(Payroll!M6:N6)*12/(E6*2080))),0)</f>
        <v>0</v>
      </c>
      <c r="R6" s="9">
        <f>IF(B6&lt;&gt;0,IF($L$3="YES",FRINGE!$E$14,SUM(Payroll!I6:L6)+O6),0)</f>
        <v>0</v>
      </c>
      <c r="S6" s="4" t="str">
        <f>IF(E6&lt;&gt;0,E6*(1+Q6),"")</f>
        <v/>
      </c>
      <c r="T6" s="4" t="str">
        <f>IF(B6&lt;&gt;0,(E6*1.5*(1+R6)),"")</f>
        <v/>
      </c>
      <c r="X6" s="51" t="s">
        <v>54</v>
      </c>
    </row>
    <row r="7" spans="1:24" x14ac:dyDescent="0.35">
      <c r="A7" s="4" t="str">
        <f t="shared" ref="A7:A70" si="0">IF(B7&lt;&gt;0,_xlfn.CONCAT(B7,X7,C7),"")</f>
        <v/>
      </c>
      <c r="B7" s="75"/>
      <c r="C7" s="75"/>
      <c r="D7" s="75"/>
      <c r="E7" s="6"/>
      <c r="F7" s="7"/>
      <c r="G7" s="7"/>
      <c r="H7" s="7"/>
      <c r="I7" s="8"/>
      <c r="J7" s="8"/>
      <c r="K7" s="8"/>
      <c r="L7" s="8"/>
      <c r="M7" s="7"/>
      <c r="N7" s="7"/>
      <c r="O7" s="8"/>
      <c r="P7" s="8"/>
      <c r="Q7" s="9">
        <f>IF(B7&lt;&gt;0,IF($L$3="YES",FRINGE!$C$14,(SUM(Payroll!I7:L7)+SUM(Payroll!O7:P7)+SUM(Payroll!F7:H7)*8/2080+SUM(Payroll!M7:N7)*12/(E7*2080))),0)</f>
        <v>0</v>
      </c>
      <c r="R7" s="9">
        <f>IF(B7&lt;&gt;0,IF($L$3="YES",FRINGE!$E$14,SUM(Payroll!I7:L7)+O7),0)</f>
        <v>0</v>
      </c>
      <c r="S7" s="4" t="str">
        <f t="shared" ref="S7:S70" si="1">IF(E7&lt;&gt;0,E7*(1+Q7),"")</f>
        <v/>
      </c>
      <c r="T7" s="4" t="str">
        <f t="shared" ref="T7:T70" si="2">IF(B7&lt;&gt;0,(E7*1.5*(1+R7)),"")</f>
        <v/>
      </c>
    </row>
    <row r="8" spans="1:24" x14ac:dyDescent="0.35">
      <c r="A8" s="4" t="str">
        <f t="shared" si="0"/>
        <v/>
      </c>
      <c r="B8" s="75"/>
      <c r="C8" s="75"/>
      <c r="D8" s="75"/>
      <c r="E8" s="6"/>
      <c r="F8" s="7"/>
      <c r="G8" s="7"/>
      <c r="H8" s="7"/>
      <c r="I8" s="8"/>
      <c r="J8" s="8"/>
      <c r="K8" s="8"/>
      <c r="L8" s="8"/>
      <c r="M8" s="7"/>
      <c r="N8" s="7"/>
      <c r="O8" s="8"/>
      <c r="P8" s="8"/>
      <c r="Q8" s="9">
        <f>IF(B8&lt;&gt;0,IF($L$3="YES",FRINGE!$C$14,(SUM(Payroll!I8:L8)+SUM(Payroll!O8:P8)+SUM(Payroll!F8:H8)*8/2080+SUM(Payroll!M8:N8)*12/(E8*2080))),0)</f>
        <v>0</v>
      </c>
      <c r="R8" s="9">
        <f>IF(B8&lt;&gt;0,IF($L$3="YES",FRINGE!$E$14,SUM(Payroll!I8:L8)+O8),0)</f>
        <v>0</v>
      </c>
      <c r="S8" s="4" t="str">
        <f t="shared" si="1"/>
        <v/>
      </c>
      <c r="T8" s="4" t="str">
        <f t="shared" si="2"/>
        <v/>
      </c>
    </row>
    <row r="9" spans="1:24" x14ac:dyDescent="0.35">
      <c r="A9" s="4" t="str">
        <f t="shared" si="0"/>
        <v/>
      </c>
      <c r="B9" s="75"/>
      <c r="C9" s="75"/>
      <c r="D9" s="75"/>
      <c r="E9" s="6"/>
      <c r="F9" s="7"/>
      <c r="G9" s="7"/>
      <c r="H9" s="7"/>
      <c r="I9" s="8"/>
      <c r="J9" s="8"/>
      <c r="K9" s="8"/>
      <c r="L9" s="8"/>
      <c r="M9" s="7"/>
      <c r="N9" s="7"/>
      <c r="O9" s="8"/>
      <c r="P9" s="8"/>
      <c r="Q9" s="9">
        <f>IF(B9&lt;&gt;0,IF($L$3="YES",FRINGE!$C$14,(SUM(Payroll!I9:L9)+SUM(Payroll!O9:P9)+SUM(Payroll!F9:H9)*8/2080+SUM(Payroll!M9:N9)*12/(E9*2080))),0)</f>
        <v>0</v>
      </c>
      <c r="R9" s="9">
        <f>IF(B9&lt;&gt;0,IF($L$3="YES",FRINGE!$E$14,SUM(Payroll!I9:L9)+O9),0)</f>
        <v>0</v>
      </c>
      <c r="S9" s="4" t="str">
        <f t="shared" si="1"/>
        <v/>
      </c>
      <c r="T9" s="4" t="str">
        <f t="shared" si="2"/>
        <v/>
      </c>
    </row>
    <row r="10" spans="1:24" x14ac:dyDescent="0.35">
      <c r="A10" s="4" t="str">
        <f t="shared" si="0"/>
        <v/>
      </c>
      <c r="B10" s="75"/>
      <c r="C10" s="75"/>
      <c r="D10" s="75"/>
      <c r="E10" s="6"/>
      <c r="F10" s="7"/>
      <c r="G10" s="7"/>
      <c r="H10" s="7"/>
      <c r="I10" s="8"/>
      <c r="J10" s="8"/>
      <c r="K10" s="8"/>
      <c r="L10" s="8"/>
      <c r="M10" s="7"/>
      <c r="N10" s="7"/>
      <c r="O10" s="8"/>
      <c r="P10" s="8"/>
      <c r="Q10" s="9">
        <f>IF(B10&lt;&gt;0,IF($L$3="YES",FRINGE!$C$14,(SUM(Payroll!I10:L10)+SUM(Payroll!O10:P10)+SUM(Payroll!F10:H10)*8/2080+SUM(Payroll!M10:N10)*12/(E10*2080))),0)</f>
        <v>0</v>
      </c>
      <c r="R10" s="9">
        <f>IF(B10&lt;&gt;0,IF($L$3="YES",FRINGE!$E$14,SUM(Payroll!I10:L10)+O10),0)</f>
        <v>0</v>
      </c>
      <c r="S10" s="4" t="str">
        <f t="shared" si="1"/>
        <v/>
      </c>
      <c r="T10" s="4" t="str">
        <f t="shared" si="2"/>
        <v/>
      </c>
    </row>
    <row r="11" spans="1:24" x14ac:dyDescent="0.35">
      <c r="A11" s="4" t="str">
        <f t="shared" si="0"/>
        <v/>
      </c>
      <c r="B11" s="75"/>
      <c r="C11" s="75"/>
      <c r="D11" s="75"/>
      <c r="E11" s="6"/>
      <c r="F11" s="7"/>
      <c r="G11" s="7"/>
      <c r="H11" s="7"/>
      <c r="I11" s="8"/>
      <c r="J11" s="8"/>
      <c r="K11" s="8"/>
      <c r="L11" s="8"/>
      <c r="M11" s="7"/>
      <c r="N11" s="7"/>
      <c r="O11" s="8"/>
      <c r="P11" s="8"/>
      <c r="Q11" s="9">
        <f>IF(B11&lt;&gt;0,IF($L$3="YES",FRINGE!$C$14,(SUM(Payroll!I11:L11)+SUM(Payroll!O11:P11)+SUM(Payroll!F11:H11)*8/2080+SUM(Payroll!M11:N11)*12/(E11*2080))),0)</f>
        <v>0</v>
      </c>
      <c r="R11" s="9">
        <f>IF(B11&lt;&gt;0,IF($L$3="YES",FRINGE!$E$14,SUM(Payroll!I11:L11)+O11),0)</f>
        <v>0</v>
      </c>
      <c r="S11" s="4" t="str">
        <f t="shared" si="1"/>
        <v/>
      </c>
      <c r="T11" s="4" t="str">
        <f t="shared" si="2"/>
        <v/>
      </c>
    </row>
    <row r="12" spans="1:24" x14ac:dyDescent="0.35">
      <c r="A12" s="4" t="str">
        <f t="shared" si="0"/>
        <v/>
      </c>
      <c r="B12" s="75"/>
      <c r="C12" s="75"/>
      <c r="D12" s="75"/>
      <c r="E12" s="6"/>
      <c r="F12" s="7"/>
      <c r="G12" s="7"/>
      <c r="H12" s="7"/>
      <c r="I12" s="8"/>
      <c r="J12" s="8"/>
      <c r="K12" s="8"/>
      <c r="L12" s="8"/>
      <c r="M12" s="7"/>
      <c r="N12" s="7"/>
      <c r="O12" s="8"/>
      <c r="P12" s="8"/>
      <c r="Q12" s="9">
        <f>IF(B12&lt;&gt;0,IF($L$3="YES",FRINGE!$C$14,(SUM(Payroll!I12:L12)+SUM(Payroll!O12:P12)+SUM(Payroll!F12:H12)*8/2080+SUM(Payroll!M12:N12)*12/(E12*2080))),0)</f>
        <v>0</v>
      </c>
      <c r="R12" s="9">
        <f>IF(B12&lt;&gt;0,IF($L$3="YES",FRINGE!$E$14,SUM(Payroll!I12:L12)+O12),0)</f>
        <v>0</v>
      </c>
      <c r="S12" s="4" t="str">
        <f t="shared" si="1"/>
        <v/>
      </c>
      <c r="T12" s="4" t="str">
        <f t="shared" si="2"/>
        <v/>
      </c>
    </row>
    <row r="13" spans="1:24" x14ac:dyDescent="0.35">
      <c r="A13" s="4" t="str">
        <f t="shared" si="0"/>
        <v/>
      </c>
      <c r="B13" s="75"/>
      <c r="C13" s="75"/>
      <c r="D13" s="75"/>
      <c r="E13" s="6"/>
      <c r="F13" s="7"/>
      <c r="G13" s="7"/>
      <c r="H13" s="7"/>
      <c r="I13" s="8"/>
      <c r="J13" s="8"/>
      <c r="K13" s="8"/>
      <c r="L13" s="8"/>
      <c r="M13" s="7"/>
      <c r="N13" s="7"/>
      <c r="O13" s="8"/>
      <c r="P13" s="8"/>
      <c r="Q13" s="9">
        <f>IF(B13&lt;&gt;0,IF($L$3="YES",FRINGE!$C$14,(SUM(Payroll!I13:L13)+SUM(Payroll!O13:P13)+SUM(Payroll!F13:H13)*8/2080+SUM(Payroll!M13:N13)*12/(E13*2080))),0)</f>
        <v>0</v>
      </c>
      <c r="R13" s="9">
        <f>IF(B13&lt;&gt;0,IF($L$3="YES",FRINGE!$E$14,SUM(Payroll!I13:L13)+O13),0)</f>
        <v>0</v>
      </c>
      <c r="S13" s="4" t="str">
        <f t="shared" si="1"/>
        <v/>
      </c>
      <c r="T13" s="4" t="str">
        <f t="shared" si="2"/>
        <v/>
      </c>
    </row>
    <row r="14" spans="1:24" x14ac:dyDescent="0.35">
      <c r="A14" s="4" t="str">
        <f t="shared" si="0"/>
        <v/>
      </c>
      <c r="B14" s="75"/>
      <c r="C14" s="75"/>
      <c r="D14" s="75"/>
      <c r="E14" s="6"/>
      <c r="F14" s="7"/>
      <c r="G14" s="7"/>
      <c r="H14" s="7"/>
      <c r="I14" s="8"/>
      <c r="J14" s="8"/>
      <c r="K14" s="8"/>
      <c r="L14" s="8"/>
      <c r="M14" s="7"/>
      <c r="N14" s="7"/>
      <c r="O14" s="8"/>
      <c r="P14" s="8"/>
      <c r="Q14" s="9">
        <f>IF(B14&lt;&gt;0,IF($L$3="YES",FRINGE!$C$14,(SUM(Payroll!I14:L14)+SUM(Payroll!O14:P14)+SUM(Payroll!F14:H14)*8/2080+SUM(Payroll!M14:N14)*12/(E14*2080))),0)</f>
        <v>0</v>
      </c>
      <c r="R14" s="9">
        <f>IF(B14&lt;&gt;0,IF($L$3="YES",FRINGE!$E$14,SUM(Payroll!I14:L14)+O14),0)</f>
        <v>0</v>
      </c>
      <c r="S14" s="4" t="str">
        <f t="shared" si="1"/>
        <v/>
      </c>
      <c r="T14" s="4" t="str">
        <f t="shared" si="2"/>
        <v/>
      </c>
    </row>
    <row r="15" spans="1:24" x14ac:dyDescent="0.35">
      <c r="A15" s="4" t="str">
        <f t="shared" si="0"/>
        <v/>
      </c>
      <c r="B15" s="75"/>
      <c r="C15" s="75"/>
      <c r="D15" s="75"/>
      <c r="E15" s="6"/>
      <c r="F15" s="7"/>
      <c r="G15" s="7"/>
      <c r="H15" s="7"/>
      <c r="I15" s="8"/>
      <c r="J15" s="8"/>
      <c r="K15" s="8"/>
      <c r="L15" s="8"/>
      <c r="M15" s="7"/>
      <c r="N15" s="7"/>
      <c r="O15" s="8"/>
      <c r="P15" s="8"/>
      <c r="Q15" s="9">
        <f>IF(B15&lt;&gt;0,IF($L$3="YES",FRINGE!$C$14,(SUM(Payroll!I15:L15)+SUM(Payroll!O15:P15)+SUM(Payroll!F15:H15)*8/2080+SUM(Payroll!M15:N15)*12/(E15*2080))),0)</f>
        <v>0</v>
      </c>
      <c r="R15" s="9">
        <f>IF(B15&lt;&gt;0,IF($L$3="YES",FRINGE!$E$14,SUM(Payroll!I15:L15)+O15),0)</f>
        <v>0</v>
      </c>
      <c r="S15" s="4" t="str">
        <f t="shared" si="1"/>
        <v/>
      </c>
      <c r="T15" s="4" t="str">
        <f t="shared" si="2"/>
        <v/>
      </c>
    </row>
    <row r="16" spans="1:24" x14ac:dyDescent="0.35">
      <c r="A16" s="4" t="str">
        <f t="shared" si="0"/>
        <v/>
      </c>
      <c r="B16" s="75"/>
      <c r="C16" s="75"/>
      <c r="D16" s="75"/>
      <c r="E16" s="6"/>
      <c r="F16" s="7"/>
      <c r="G16" s="7"/>
      <c r="H16" s="7"/>
      <c r="I16" s="8"/>
      <c r="J16" s="8"/>
      <c r="K16" s="8"/>
      <c r="L16" s="8"/>
      <c r="M16" s="7"/>
      <c r="N16" s="7"/>
      <c r="O16" s="8"/>
      <c r="P16" s="8"/>
      <c r="Q16" s="9">
        <f>IF(B16&lt;&gt;0,IF($L$3="YES",FRINGE!$C$14,(SUM(Payroll!I16:L16)+SUM(Payroll!O16:P16)+SUM(Payroll!F16:H16)*8/2080+SUM(Payroll!M16:N16)*12/(E16*2080))),0)</f>
        <v>0</v>
      </c>
      <c r="R16" s="9">
        <f>IF(B16&lt;&gt;0,IF($L$3="YES",FRINGE!$E$14,SUM(Payroll!I16:L16)+O16),0)</f>
        <v>0</v>
      </c>
      <c r="S16" s="4" t="str">
        <f t="shared" si="1"/>
        <v/>
      </c>
      <c r="T16" s="4" t="str">
        <f t="shared" si="2"/>
        <v/>
      </c>
    </row>
    <row r="17" spans="1:20" x14ac:dyDescent="0.35">
      <c r="A17" s="4" t="str">
        <f t="shared" si="0"/>
        <v/>
      </c>
      <c r="B17" s="75"/>
      <c r="C17" s="75"/>
      <c r="D17" s="75"/>
      <c r="E17" s="6"/>
      <c r="F17" s="7"/>
      <c r="G17" s="7"/>
      <c r="H17" s="7"/>
      <c r="I17" s="8"/>
      <c r="J17" s="8"/>
      <c r="K17" s="8"/>
      <c r="L17" s="8"/>
      <c r="M17" s="7"/>
      <c r="N17" s="7"/>
      <c r="O17" s="8"/>
      <c r="P17" s="8"/>
      <c r="Q17" s="9">
        <f>IF(B17&lt;&gt;0,IF($L$3="YES",FRINGE!$C$14,(SUM(Payroll!I17:L17)+SUM(Payroll!O17:P17)+SUM(Payroll!F17:H17)*8/2080+SUM(Payroll!M17:N17)*12/(E17*2080))),0)</f>
        <v>0</v>
      </c>
      <c r="R17" s="9">
        <f>IF(B17&lt;&gt;0,IF($L$3="YES",FRINGE!$E$14,SUM(Payroll!I17:L17)+O17),0)</f>
        <v>0</v>
      </c>
      <c r="S17" s="4" t="str">
        <f t="shared" si="1"/>
        <v/>
      </c>
      <c r="T17" s="4" t="str">
        <f t="shared" si="2"/>
        <v/>
      </c>
    </row>
    <row r="18" spans="1:20" x14ac:dyDescent="0.35">
      <c r="A18" s="4" t="str">
        <f t="shared" si="0"/>
        <v/>
      </c>
      <c r="B18" s="75"/>
      <c r="C18" s="75"/>
      <c r="D18" s="75"/>
      <c r="E18" s="6"/>
      <c r="F18" s="7"/>
      <c r="G18" s="7"/>
      <c r="H18" s="7"/>
      <c r="I18" s="8"/>
      <c r="J18" s="8"/>
      <c r="K18" s="8"/>
      <c r="L18" s="8"/>
      <c r="M18" s="7"/>
      <c r="N18" s="7"/>
      <c r="O18" s="8"/>
      <c r="P18" s="8"/>
      <c r="Q18" s="9">
        <f>IF(B18&lt;&gt;0,IF($L$3="YES",FRINGE!$C$14,(SUM(Payroll!I18:L18)+SUM(Payroll!O18:P18)+SUM(Payroll!F18:H18)*8/2080+SUM(Payroll!M18:N18)*12/(E18*2080))),0)</f>
        <v>0</v>
      </c>
      <c r="R18" s="9">
        <f>IF(B18&lt;&gt;0,IF($L$3="YES",FRINGE!$E$14,SUM(Payroll!I18:L18)+O18),0)</f>
        <v>0</v>
      </c>
      <c r="S18" s="4" t="str">
        <f t="shared" si="1"/>
        <v/>
      </c>
      <c r="T18" s="4" t="str">
        <f t="shared" si="2"/>
        <v/>
      </c>
    </row>
    <row r="19" spans="1:20" x14ac:dyDescent="0.35">
      <c r="A19" s="4" t="str">
        <f t="shared" si="0"/>
        <v/>
      </c>
      <c r="B19" s="75"/>
      <c r="C19" s="75"/>
      <c r="D19" s="75"/>
      <c r="E19" s="6"/>
      <c r="F19" s="7"/>
      <c r="G19" s="7"/>
      <c r="H19" s="7"/>
      <c r="I19" s="8"/>
      <c r="J19" s="8"/>
      <c r="K19" s="8"/>
      <c r="L19" s="8"/>
      <c r="M19" s="7"/>
      <c r="N19" s="7"/>
      <c r="O19" s="8"/>
      <c r="P19" s="8"/>
      <c r="Q19" s="9">
        <f>IF(B19&lt;&gt;0,IF($L$3="YES",FRINGE!$C$14,(SUM(Payroll!I19:L19)+SUM(Payroll!O19:P19)+SUM(Payroll!F19:H19)*8/2080+SUM(Payroll!M19:N19)*12/(E19*2080))),0)</f>
        <v>0</v>
      </c>
      <c r="R19" s="9">
        <f>IF(B19&lt;&gt;0,IF($L$3="YES",FRINGE!$E$14,SUM(Payroll!I19:L19)+O19),0)</f>
        <v>0</v>
      </c>
      <c r="S19" s="4" t="str">
        <f t="shared" si="1"/>
        <v/>
      </c>
      <c r="T19" s="4" t="str">
        <f t="shared" si="2"/>
        <v/>
      </c>
    </row>
    <row r="20" spans="1:20" x14ac:dyDescent="0.35">
      <c r="A20" s="4" t="str">
        <f t="shared" si="0"/>
        <v/>
      </c>
      <c r="B20" s="75"/>
      <c r="C20" s="75"/>
      <c r="D20" s="75"/>
      <c r="E20" s="6"/>
      <c r="F20" s="7"/>
      <c r="G20" s="7"/>
      <c r="H20" s="7"/>
      <c r="I20" s="8"/>
      <c r="J20" s="8"/>
      <c r="K20" s="8"/>
      <c r="L20" s="8"/>
      <c r="M20" s="7"/>
      <c r="N20" s="7"/>
      <c r="O20" s="8"/>
      <c r="P20" s="8"/>
      <c r="Q20" s="9">
        <f>IF(B20&lt;&gt;0,IF($L$3="YES",FRINGE!$C$14,(SUM(Payroll!I20:L20)+SUM(Payroll!O20:P20)+SUM(Payroll!F20:H20)*8/2080+SUM(Payroll!M20:N20)*12/(E20*2080))),0)</f>
        <v>0</v>
      </c>
      <c r="R20" s="9">
        <f>IF(B20&lt;&gt;0,IF($L$3="YES",FRINGE!$E$14,SUM(Payroll!I20:L20)+O20),0)</f>
        <v>0</v>
      </c>
      <c r="S20" s="4" t="str">
        <f t="shared" si="1"/>
        <v/>
      </c>
      <c r="T20" s="4" t="str">
        <f t="shared" si="2"/>
        <v/>
      </c>
    </row>
    <row r="21" spans="1:20" x14ac:dyDescent="0.35">
      <c r="A21" s="4" t="str">
        <f t="shared" si="0"/>
        <v/>
      </c>
      <c r="B21" s="75"/>
      <c r="C21" s="75"/>
      <c r="D21" s="75"/>
      <c r="E21" s="6"/>
      <c r="F21" s="7"/>
      <c r="G21" s="7"/>
      <c r="H21" s="7"/>
      <c r="I21" s="8"/>
      <c r="J21" s="8"/>
      <c r="K21" s="8"/>
      <c r="L21" s="8"/>
      <c r="M21" s="7"/>
      <c r="N21" s="7"/>
      <c r="O21" s="8"/>
      <c r="P21" s="8"/>
      <c r="Q21" s="9">
        <f>IF(B21&lt;&gt;0,IF($L$3="YES",FRINGE!$C$14,(SUM(Payroll!I21:L21)+SUM(Payroll!O21:P21)+SUM(Payroll!F21:H21)*8/2080+SUM(Payroll!M21:N21)*12/(E21*2080))),0)</f>
        <v>0</v>
      </c>
      <c r="R21" s="9">
        <f>IF(B21&lt;&gt;0,IF($L$3="YES",FRINGE!$E$14,SUM(Payroll!I21:L21)+O21),0)</f>
        <v>0</v>
      </c>
      <c r="S21" s="4" t="str">
        <f t="shared" si="1"/>
        <v/>
      </c>
      <c r="T21" s="4" t="str">
        <f t="shared" si="2"/>
        <v/>
      </c>
    </row>
    <row r="22" spans="1:20" x14ac:dyDescent="0.35">
      <c r="A22" s="4" t="str">
        <f t="shared" si="0"/>
        <v/>
      </c>
      <c r="B22" s="75"/>
      <c r="C22" s="75"/>
      <c r="D22" s="75"/>
      <c r="E22" s="6"/>
      <c r="F22" s="7"/>
      <c r="G22" s="7"/>
      <c r="H22" s="7"/>
      <c r="I22" s="8"/>
      <c r="J22" s="8"/>
      <c r="K22" s="8"/>
      <c r="L22" s="8"/>
      <c r="M22" s="7"/>
      <c r="N22" s="7"/>
      <c r="O22" s="8"/>
      <c r="P22" s="8"/>
      <c r="Q22" s="9">
        <f>IF(B22&lt;&gt;0,IF($L$3="YES",FRINGE!$C$14,(SUM(Payroll!I22:L22)+SUM(Payroll!O22:P22)+SUM(Payroll!F22:H22)*8/2080+SUM(Payroll!M22:N22)*12/(E22*2080))),0)</f>
        <v>0</v>
      </c>
      <c r="R22" s="9">
        <f>IF(B22&lt;&gt;0,IF($L$3="YES",FRINGE!$E$14,SUM(Payroll!I22:L22)+O22),0)</f>
        <v>0</v>
      </c>
      <c r="S22" s="4" t="str">
        <f t="shared" si="1"/>
        <v/>
      </c>
      <c r="T22" s="4" t="str">
        <f t="shared" si="2"/>
        <v/>
      </c>
    </row>
    <row r="23" spans="1:20" x14ac:dyDescent="0.35">
      <c r="A23" s="4" t="str">
        <f t="shared" si="0"/>
        <v/>
      </c>
      <c r="B23" s="75"/>
      <c r="C23" s="75"/>
      <c r="D23" s="75"/>
      <c r="E23" s="6"/>
      <c r="F23" s="7"/>
      <c r="G23" s="7"/>
      <c r="H23" s="7"/>
      <c r="I23" s="8"/>
      <c r="J23" s="8"/>
      <c r="K23" s="8"/>
      <c r="L23" s="8"/>
      <c r="M23" s="7"/>
      <c r="N23" s="7"/>
      <c r="O23" s="8"/>
      <c r="P23" s="8"/>
      <c r="Q23" s="9">
        <f>IF(B23&lt;&gt;0,IF($L$3="YES",FRINGE!$C$14,(SUM(Payroll!I23:L23)+SUM(Payroll!O23:P23)+SUM(Payroll!F23:H23)*8/2080+SUM(Payroll!M23:N23)*12/(E23*2080))),0)</f>
        <v>0</v>
      </c>
      <c r="R23" s="9">
        <f>IF(B23&lt;&gt;0,IF($L$3="YES",FRINGE!$E$14,SUM(Payroll!I23:L23)+O23),0)</f>
        <v>0</v>
      </c>
      <c r="S23" s="4" t="str">
        <f t="shared" si="1"/>
        <v/>
      </c>
      <c r="T23" s="4" t="str">
        <f t="shared" si="2"/>
        <v/>
      </c>
    </row>
    <row r="24" spans="1:20" x14ac:dyDescent="0.35">
      <c r="A24" s="4" t="str">
        <f t="shared" si="0"/>
        <v/>
      </c>
      <c r="B24" s="75"/>
      <c r="C24" s="75"/>
      <c r="D24" s="75"/>
      <c r="E24" s="6"/>
      <c r="F24" s="7"/>
      <c r="G24" s="7"/>
      <c r="H24" s="7"/>
      <c r="I24" s="8"/>
      <c r="J24" s="8"/>
      <c r="K24" s="8"/>
      <c r="L24" s="8"/>
      <c r="M24" s="7"/>
      <c r="N24" s="7"/>
      <c r="O24" s="8"/>
      <c r="P24" s="8"/>
      <c r="Q24" s="9">
        <f>IF(B24&lt;&gt;0,IF($L$3="YES",FRINGE!$C$14,(SUM(Payroll!I24:L24)+SUM(Payroll!O24:P24)+SUM(Payroll!F24:H24)*8/2080+SUM(Payroll!M24:N24)*12/(E24*2080))),0)</f>
        <v>0</v>
      </c>
      <c r="R24" s="9">
        <f>IF(B24&lt;&gt;0,IF($L$3="YES",FRINGE!$E$14,SUM(Payroll!I24:L24)+O24),0)</f>
        <v>0</v>
      </c>
      <c r="S24" s="4" t="str">
        <f t="shared" si="1"/>
        <v/>
      </c>
      <c r="T24" s="4" t="str">
        <f t="shared" si="2"/>
        <v/>
      </c>
    </row>
    <row r="25" spans="1:20" x14ac:dyDescent="0.35">
      <c r="A25" s="4" t="str">
        <f t="shared" si="0"/>
        <v/>
      </c>
      <c r="B25" s="75"/>
      <c r="C25" s="75"/>
      <c r="D25" s="75"/>
      <c r="E25" s="6"/>
      <c r="F25" s="7"/>
      <c r="G25" s="7"/>
      <c r="H25" s="7"/>
      <c r="I25" s="8"/>
      <c r="J25" s="8"/>
      <c r="K25" s="8"/>
      <c r="L25" s="8"/>
      <c r="M25" s="7"/>
      <c r="N25" s="7"/>
      <c r="O25" s="8"/>
      <c r="P25" s="8"/>
      <c r="Q25" s="9">
        <f>IF(B25&lt;&gt;0,IF($L$3="YES",FRINGE!$C$14,(SUM(Payroll!I25:L25)+SUM(Payroll!O25:P25)+SUM(Payroll!F25:H25)*8/2080+SUM(Payroll!M25:N25)*12/(E25*2080))),0)</f>
        <v>0</v>
      </c>
      <c r="R25" s="9">
        <f>IF(B25&lt;&gt;0,IF($L$3="YES",FRINGE!$E$14,SUM(Payroll!I25:L25)+O25),0)</f>
        <v>0</v>
      </c>
      <c r="S25" s="4" t="str">
        <f t="shared" si="1"/>
        <v/>
      </c>
      <c r="T25" s="4" t="str">
        <f t="shared" si="2"/>
        <v/>
      </c>
    </row>
    <row r="26" spans="1:20" x14ac:dyDescent="0.35">
      <c r="A26" s="4" t="str">
        <f t="shared" si="0"/>
        <v/>
      </c>
      <c r="B26" s="75"/>
      <c r="C26" s="75"/>
      <c r="D26" s="75"/>
      <c r="E26" s="6"/>
      <c r="F26" s="7"/>
      <c r="G26" s="7"/>
      <c r="H26" s="7"/>
      <c r="I26" s="8"/>
      <c r="J26" s="8"/>
      <c r="K26" s="8"/>
      <c r="L26" s="8"/>
      <c r="M26" s="7"/>
      <c r="N26" s="7"/>
      <c r="O26" s="8"/>
      <c r="P26" s="8"/>
      <c r="Q26" s="9">
        <f>IF(B26&lt;&gt;0,IF($L$3="YES",FRINGE!$C$14,(SUM(Payroll!I26:L26)+SUM(Payroll!O26:P26)+SUM(Payroll!F26:H26)*8/2080+SUM(Payroll!M26:N26)*12/(E26*2080))),0)</f>
        <v>0</v>
      </c>
      <c r="R26" s="9">
        <f>IF(B26&lt;&gt;0,IF($L$3="YES",FRINGE!$E$14,SUM(Payroll!I26:L26)+O26),0)</f>
        <v>0</v>
      </c>
      <c r="S26" s="4" t="str">
        <f t="shared" si="1"/>
        <v/>
      </c>
      <c r="T26" s="4" t="str">
        <f t="shared" si="2"/>
        <v/>
      </c>
    </row>
    <row r="27" spans="1:20" x14ac:dyDescent="0.35">
      <c r="A27" s="4" t="str">
        <f t="shared" si="0"/>
        <v/>
      </c>
      <c r="B27" s="75"/>
      <c r="C27" s="75"/>
      <c r="D27" s="75"/>
      <c r="E27" s="6"/>
      <c r="F27" s="7"/>
      <c r="G27" s="7"/>
      <c r="H27" s="7"/>
      <c r="I27" s="8"/>
      <c r="J27" s="8"/>
      <c r="K27" s="8"/>
      <c r="L27" s="8"/>
      <c r="M27" s="7"/>
      <c r="N27" s="7"/>
      <c r="O27" s="8"/>
      <c r="P27" s="8"/>
      <c r="Q27" s="9">
        <f>IF(B27&lt;&gt;0,IF($L$3="YES",FRINGE!$C$14,(SUM(Payroll!I27:L27)+SUM(Payroll!O27:P27)+SUM(Payroll!F27:H27)*8/2080+SUM(Payroll!M27:N27)*12/(E27*2080))),0)</f>
        <v>0</v>
      </c>
      <c r="R27" s="9">
        <f>IF(B27&lt;&gt;0,IF($L$3="YES",FRINGE!$E$14,SUM(Payroll!I27:L27)+O27),0)</f>
        <v>0</v>
      </c>
      <c r="S27" s="4" t="str">
        <f t="shared" si="1"/>
        <v/>
      </c>
      <c r="T27" s="4" t="str">
        <f t="shared" si="2"/>
        <v/>
      </c>
    </row>
    <row r="28" spans="1:20" x14ac:dyDescent="0.35">
      <c r="A28" s="4" t="str">
        <f t="shared" si="0"/>
        <v/>
      </c>
      <c r="B28" s="75"/>
      <c r="C28" s="75"/>
      <c r="D28" s="75"/>
      <c r="E28" s="6"/>
      <c r="F28" s="7"/>
      <c r="G28" s="7"/>
      <c r="H28" s="7"/>
      <c r="I28" s="8"/>
      <c r="J28" s="8"/>
      <c r="K28" s="8"/>
      <c r="L28" s="8"/>
      <c r="M28" s="7"/>
      <c r="N28" s="7"/>
      <c r="O28" s="8"/>
      <c r="P28" s="8"/>
      <c r="Q28" s="9">
        <f>IF(B28&lt;&gt;0,IF($L$3="YES",FRINGE!$C$14,(SUM(Payroll!I28:L28)+SUM(Payroll!O28:P28)+SUM(Payroll!F28:H28)*8/2080+SUM(Payroll!M28:N28)*12/(E28*2080))),0)</f>
        <v>0</v>
      </c>
      <c r="R28" s="9">
        <f>IF(B28&lt;&gt;0,IF($L$3="YES",FRINGE!$E$14,SUM(Payroll!I28:L28)+O28),0)</f>
        <v>0</v>
      </c>
      <c r="S28" s="4" t="str">
        <f t="shared" si="1"/>
        <v/>
      </c>
      <c r="T28" s="4" t="str">
        <f t="shared" si="2"/>
        <v/>
      </c>
    </row>
    <row r="29" spans="1:20" x14ac:dyDescent="0.35">
      <c r="A29" s="4" t="str">
        <f t="shared" si="0"/>
        <v/>
      </c>
      <c r="B29" s="75"/>
      <c r="C29" s="75"/>
      <c r="D29" s="75"/>
      <c r="E29" s="6"/>
      <c r="F29" s="7"/>
      <c r="G29" s="7"/>
      <c r="H29" s="7"/>
      <c r="I29" s="8"/>
      <c r="J29" s="8"/>
      <c r="K29" s="8"/>
      <c r="L29" s="8"/>
      <c r="M29" s="7"/>
      <c r="N29" s="7"/>
      <c r="O29" s="8"/>
      <c r="P29" s="8"/>
      <c r="Q29" s="9">
        <f>IF(B29&lt;&gt;0,IF($L$3="YES",FRINGE!$C$14,(SUM(Payroll!I29:L29)+SUM(Payroll!O29:P29)+SUM(Payroll!F29:H29)*8/2080+SUM(Payroll!M29:N29)*12/(E29*2080))),0)</f>
        <v>0</v>
      </c>
      <c r="R29" s="9">
        <f>IF(B29&lt;&gt;0,IF($L$3="YES",FRINGE!$E$14,SUM(Payroll!I29:L29)+O29),0)</f>
        <v>0</v>
      </c>
      <c r="S29" s="4" t="str">
        <f t="shared" si="1"/>
        <v/>
      </c>
      <c r="T29" s="4" t="str">
        <f t="shared" si="2"/>
        <v/>
      </c>
    </row>
    <row r="30" spans="1:20" x14ac:dyDescent="0.35">
      <c r="A30" s="4" t="str">
        <f t="shared" si="0"/>
        <v/>
      </c>
      <c r="B30" s="75"/>
      <c r="C30" s="75"/>
      <c r="D30" s="75"/>
      <c r="E30" s="6"/>
      <c r="F30" s="7"/>
      <c r="G30" s="7"/>
      <c r="H30" s="7"/>
      <c r="I30" s="8"/>
      <c r="J30" s="8"/>
      <c r="K30" s="8"/>
      <c r="L30" s="8"/>
      <c r="M30" s="7"/>
      <c r="N30" s="7"/>
      <c r="O30" s="8"/>
      <c r="P30" s="8"/>
      <c r="Q30" s="9">
        <f>IF(B30&lt;&gt;0,IF($L$3="YES",FRINGE!$C$14,(SUM(Payroll!I30:L30)+SUM(Payroll!O30:P30)+SUM(Payroll!F30:H30)*8/2080+SUM(Payroll!M30:N30)*12/(E30*2080))),0)</f>
        <v>0</v>
      </c>
      <c r="R30" s="9">
        <f>IF(B30&lt;&gt;0,IF($L$3="YES",FRINGE!$E$14,SUM(Payroll!I30:L30)+O30),0)</f>
        <v>0</v>
      </c>
      <c r="S30" s="4" t="str">
        <f t="shared" si="1"/>
        <v/>
      </c>
      <c r="T30" s="4" t="str">
        <f t="shared" si="2"/>
        <v/>
      </c>
    </row>
    <row r="31" spans="1:20" x14ac:dyDescent="0.35">
      <c r="A31" s="4" t="str">
        <f t="shared" si="0"/>
        <v/>
      </c>
      <c r="B31" s="75"/>
      <c r="C31" s="75"/>
      <c r="D31" s="75"/>
      <c r="E31" s="6"/>
      <c r="F31" s="7"/>
      <c r="G31" s="7"/>
      <c r="H31" s="7"/>
      <c r="I31" s="8"/>
      <c r="J31" s="8"/>
      <c r="K31" s="8"/>
      <c r="L31" s="8"/>
      <c r="M31" s="7"/>
      <c r="N31" s="7"/>
      <c r="O31" s="8"/>
      <c r="P31" s="8"/>
      <c r="Q31" s="9">
        <f>IF(B31&lt;&gt;0,IF($L$3="YES",FRINGE!$C$14,(SUM(Payroll!I31:L31)+SUM(Payroll!O31:P31)+SUM(Payroll!F31:H31)*8/2080+SUM(Payroll!M31:N31)*12/(E31*2080))),0)</f>
        <v>0</v>
      </c>
      <c r="R31" s="9">
        <f>IF(B31&lt;&gt;0,IF($L$3="YES",FRINGE!$E$14,SUM(Payroll!I31:L31)+O31),0)</f>
        <v>0</v>
      </c>
      <c r="S31" s="4" t="str">
        <f t="shared" si="1"/>
        <v/>
      </c>
      <c r="T31" s="4" t="str">
        <f t="shared" si="2"/>
        <v/>
      </c>
    </row>
    <row r="32" spans="1:20" x14ac:dyDescent="0.35">
      <c r="A32" s="4" t="str">
        <f t="shared" si="0"/>
        <v/>
      </c>
      <c r="B32" s="75"/>
      <c r="C32" s="75"/>
      <c r="D32" s="75"/>
      <c r="E32" s="6"/>
      <c r="F32" s="7"/>
      <c r="G32" s="7"/>
      <c r="H32" s="7"/>
      <c r="I32" s="8"/>
      <c r="J32" s="8"/>
      <c r="K32" s="8"/>
      <c r="L32" s="8"/>
      <c r="M32" s="7"/>
      <c r="N32" s="7"/>
      <c r="O32" s="8"/>
      <c r="P32" s="8"/>
      <c r="Q32" s="9">
        <f>IF(B32&lt;&gt;0,IF($L$3="YES",FRINGE!$C$14,(SUM(Payroll!I32:L32)+SUM(Payroll!O32:P32)+SUM(Payroll!F32:H32)*8/2080+SUM(Payroll!M32:N32)*12/(E32*2080))),0)</f>
        <v>0</v>
      </c>
      <c r="R32" s="9">
        <f>IF(B32&lt;&gt;0,IF($L$3="YES",FRINGE!$E$14,SUM(Payroll!I32:L32)+O32),0)</f>
        <v>0</v>
      </c>
      <c r="S32" s="4" t="str">
        <f t="shared" si="1"/>
        <v/>
      </c>
      <c r="T32" s="4" t="str">
        <f t="shared" si="2"/>
        <v/>
      </c>
    </row>
    <row r="33" spans="1:20" x14ac:dyDescent="0.35">
      <c r="A33" s="4" t="str">
        <f t="shared" si="0"/>
        <v/>
      </c>
      <c r="B33" s="75"/>
      <c r="C33" s="75"/>
      <c r="D33" s="75"/>
      <c r="E33" s="6"/>
      <c r="F33" s="7"/>
      <c r="G33" s="7"/>
      <c r="H33" s="7"/>
      <c r="I33" s="8"/>
      <c r="J33" s="8"/>
      <c r="K33" s="8"/>
      <c r="L33" s="8"/>
      <c r="M33" s="7"/>
      <c r="N33" s="7"/>
      <c r="O33" s="8"/>
      <c r="P33" s="8"/>
      <c r="Q33" s="9">
        <f>IF(B33&lt;&gt;0,IF($L$3="YES",FRINGE!$C$14,(SUM(Payroll!I33:L33)+SUM(Payroll!O33:P33)+SUM(Payroll!F33:H33)*8/2080+SUM(Payroll!M33:N33)*12/(E33*2080))),0)</f>
        <v>0</v>
      </c>
      <c r="R33" s="9">
        <f>IF(B33&lt;&gt;0,IF($L$3="YES",FRINGE!$E$14,SUM(Payroll!I33:L33)+O33),0)</f>
        <v>0</v>
      </c>
      <c r="S33" s="4" t="str">
        <f t="shared" si="1"/>
        <v/>
      </c>
      <c r="T33" s="4" t="str">
        <f t="shared" si="2"/>
        <v/>
      </c>
    </row>
    <row r="34" spans="1:20" x14ac:dyDescent="0.35">
      <c r="A34" s="4" t="str">
        <f t="shared" si="0"/>
        <v/>
      </c>
      <c r="B34" s="75"/>
      <c r="C34" s="75"/>
      <c r="D34" s="75"/>
      <c r="E34" s="6"/>
      <c r="F34" s="7"/>
      <c r="G34" s="7"/>
      <c r="H34" s="7"/>
      <c r="I34" s="8"/>
      <c r="J34" s="8"/>
      <c r="K34" s="8"/>
      <c r="L34" s="8"/>
      <c r="M34" s="7"/>
      <c r="N34" s="7"/>
      <c r="O34" s="8"/>
      <c r="P34" s="8"/>
      <c r="Q34" s="9">
        <f>IF(B34&lt;&gt;0,IF($L$3="YES",FRINGE!$C$14,(SUM(Payroll!I34:L34)+SUM(Payroll!O34:P34)+SUM(Payroll!F34:H34)*8/2080+SUM(Payroll!M34:N34)*12/(E34*2080))),0)</f>
        <v>0</v>
      </c>
      <c r="R34" s="9">
        <f>IF(B34&lt;&gt;0,IF($L$3="YES",FRINGE!$E$14,SUM(Payroll!I34:L34)+O34),0)</f>
        <v>0</v>
      </c>
      <c r="S34" s="4" t="str">
        <f t="shared" si="1"/>
        <v/>
      </c>
      <c r="T34" s="4" t="str">
        <f t="shared" si="2"/>
        <v/>
      </c>
    </row>
    <row r="35" spans="1:20" x14ac:dyDescent="0.35">
      <c r="A35" s="4" t="str">
        <f t="shared" si="0"/>
        <v/>
      </c>
      <c r="B35" s="75"/>
      <c r="C35" s="75"/>
      <c r="D35" s="75"/>
      <c r="E35" s="6"/>
      <c r="F35" s="7"/>
      <c r="G35" s="7"/>
      <c r="H35" s="7"/>
      <c r="I35" s="8"/>
      <c r="J35" s="8"/>
      <c r="K35" s="8"/>
      <c r="L35" s="8"/>
      <c r="M35" s="7"/>
      <c r="N35" s="7"/>
      <c r="O35" s="8"/>
      <c r="P35" s="8"/>
      <c r="Q35" s="9">
        <f>IF(B35&lt;&gt;0,IF($L$3="YES",FRINGE!$C$14,(SUM(Payroll!I35:L35)+SUM(Payroll!O35:P35)+SUM(Payroll!F35:H35)*8/2080+SUM(Payroll!M35:N35)*12/(E35*2080))),0)</f>
        <v>0</v>
      </c>
      <c r="R35" s="9">
        <f>IF(B35&lt;&gt;0,IF($L$3="YES",FRINGE!$E$14,SUM(Payroll!I35:L35)+O35),0)</f>
        <v>0</v>
      </c>
      <c r="S35" s="4" t="str">
        <f t="shared" si="1"/>
        <v/>
      </c>
      <c r="T35" s="4" t="str">
        <f t="shared" si="2"/>
        <v/>
      </c>
    </row>
    <row r="36" spans="1:20" x14ac:dyDescent="0.35">
      <c r="A36" s="4" t="str">
        <f t="shared" si="0"/>
        <v/>
      </c>
      <c r="B36" s="75"/>
      <c r="C36" s="75"/>
      <c r="D36" s="75"/>
      <c r="E36" s="6"/>
      <c r="F36" s="7"/>
      <c r="G36" s="7"/>
      <c r="H36" s="7"/>
      <c r="I36" s="8"/>
      <c r="J36" s="8"/>
      <c r="K36" s="8"/>
      <c r="L36" s="8"/>
      <c r="M36" s="7"/>
      <c r="N36" s="7"/>
      <c r="O36" s="8"/>
      <c r="P36" s="8"/>
      <c r="Q36" s="9">
        <f>IF(B36&lt;&gt;0,IF($L$3="YES",FRINGE!$C$14,(SUM(Payroll!I36:L36)+SUM(Payroll!O36:P36)+SUM(Payroll!F36:H36)*8/2080+SUM(Payroll!M36:N36)*12/(E36*2080))),0)</f>
        <v>0</v>
      </c>
      <c r="R36" s="9">
        <f>IF(B36&lt;&gt;0,IF($L$3="YES",FRINGE!$E$14,SUM(Payroll!I36:L36)+O36),0)</f>
        <v>0</v>
      </c>
      <c r="S36" s="4" t="str">
        <f t="shared" si="1"/>
        <v/>
      </c>
      <c r="T36" s="4" t="str">
        <f t="shared" si="2"/>
        <v/>
      </c>
    </row>
    <row r="37" spans="1:20" x14ac:dyDescent="0.35">
      <c r="A37" s="4" t="str">
        <f t="shared" si="0"/>
        <v/>
      </c>
      <c r="B37" s="75"/>
      <c r="C37" s="75"/>
      <c r="D37" s="75"/>
      <c r="E37" s="6"/>
      <c r="F37" s="7"/>
      <c r="G37" s="7"/>
      <c r="H37" s="7"/>
      <c r="I37" s="8"/>
      <c r="J37" s="8"/>
      <c r="K37" s="8"/>
      <c r="L37" s="8"/>
      <c r="M37" s="7"/>
      <c r="N37" s="7"/>
      <c r="O37" s="8"/>
      <c r="P37" s="8"/>
      <c r="Q37" s="9">
        <f>IF(B37&lt;&gt;0,IF($L$3="YES",FRINGE!$C$14,(SUM(Payroll!I37:L37)+SUM(Payroll!O37:P37)+SUM(Payroll!F37:H37)*8/2080+SUM(Payroll!M37:N37)*12/(E37*2080))),0)</f>
        <v>0</v>
      </c>
      <c r="R37" s="9">
        <f>IF(B37&lt;&gt;0,IF($L$3="YES",FRINGE!$E$14,SUM(Payroll!I37:L37)+O37),0)</f>
        <v>0</v>
      </c>
      <c r="S37" s="4" t="str">
        <f t="shared" si="1"/>
        <v/>
      </c>
      <c r="T37" s="4" t="str">
        <f t="shared" si="2"/>
        <v/>
      </c>
    </row>
    <row r="38" spans="1:20" x14ac:dyDescent="0.35">
      <c r="A38" s="4" t="str">
        <f t="shared" si="0"/>
        <v/>
      </c>
      <c r="B38" s="75"/>
      <c r="C38" s="75"/>
      <c r="D38" s="75"/>
      <c r="E38" s="6"/>
      <c r="F38" s="7"/>
      <c r="G38" s="7"/>
      <c r="H38" s="7"/>
      <c r="I38" s="8"/>
      <c r="J38" s="8"/>
      <c r="K38" s="8"/>
      <c r="L38" s="8"/>
      <c r="M38" s="7"/>
      <c r="N38" s="7"/>
      <c r="O38" s="8"/>
      <c r="P38" s="8"/>
      <c r="Q38" s="9">
        <f>IF(B38&lt;&gt;0,IF($L$3="YES",FRINGE!$C$14,(SUM(Payroll!I38:L38)+SUM(Payroll!O38:P38)+SUM(Payroll!F38:H38)*8/2080+SUM(Payroll!M38:N38)*12/(E38*2080))),0)</f>
        <v>0</v>
      </c>
      <c r="R38" s="9">
        <f>IF(B38&lt;&gt;0,IF($L$3="YES",FRINGE!$E$14,SUM(Payroll!I38:L38)+O38),0)</f>
        <v>0</v>
      </c>
      <c r="S38" s="4" t="str">
        <f t="shared" si="1"/>
        <v/>
      </c>
      <c r="T38" s="4" t="str">
        <f t="shared" si="2"/>
        <v/>
      </c>
    </row>
    <row r="39" spans="1:20" x14ac:dyDescent="0.35">
      <c r="A39" s="4" t="str">
        <f t="shared" si="0"/>
        <v/>
      </c>
      <c r="B39" s="75"/>
      <c r="C39" s="75"/>
      <c r="D39" s="75"/>
      <c r="E39" s="6"/>
      <c r="F39" s="7"/>
      <c r="G39" s="7"/>
      <c r="H39" s="7"/>
      <c r="I39" s="8"/>
      <c r="J39" s="8"/>
      <c r="K39" s="8"/>
      <c r="L39" s="8"/>
      <c r="M39" s="7"/>
      <c r="N39" s="7"/>
      <c r="O39" s="8"/>
      <c r="P39" s="8"/>
      <c r="Q39" s="9">
        <f>IF(B39&lt;&gt;0,IF($L$3="YES",FRINGE!$C$14,(SUM(Payroll!I39:L39)+SUM(Payroll!O39:P39)+SUM(Payroll!F39:H39)*8/2080+SUM(Payroll!M39:N39)*12/(E39*2080))),0)</f>
        <v>0</v>
      </c>
      <c r="R39" s="9">
        <f>IF(B39&lt;&gt;0,IF($L$3="YES",FRINGE!$E$14,SUM(Payroll!I39:L39)+O39),0)</f>
        <v>0</v>
      </c>
      <c r="S39" s="4" t="str">
        <f t="shared" si="1"/>
        <v/>
      </c>
      <c r="T39" s="4" t="str">
        <f t="shared" si="2"/>
        <v/>
      </c>
    </row>
    <row r="40" spans="1:20" x14ac:dyDescent="0.35">
      <c r="A40" s="4" t="str">
        <f t="shared" si="0"/>
        <v/>
      </c>
      <c r="B40" s="75"/>
      <c r="C40" s="75"/>
      <c r="D40" s="75"/>
      <c r="E40" s="6"/>
      <c r="F40" s="7"/>
      <c r="G40" s="7"/>
      <c r="H40" s="7"/>
      <c r="I40" s="8"/>
      <c r="J40" s="8"/>
      <c r="K40" s="8"/>
      <c r="L40" s="8"/>
      <c r="M40" s="7"/>
      <c r="N40" s="7"/>
      <c r="O40" s="8"/>
      <c r="P40" s="8"/>
      <c r="Q40" s="9">
        <f>IF(B40&lt;&gt;0,IF($L$3="YES",FRINGE!$C$14,(SUM(Payroll!I40:L40)+SUM(Payroll!O40:P40)+SUM(Payroll!F40:H40)*8/2080+SUM(Payroll!M40:N40)*12/(E40*2080))),0)</f>
        <v>0</v>
      </c>
      <c r="R40" s="9">
        <f>IF(B40&lt;&gt;0,IF($L$3="YES",FRINGE!$E$14,SUM(Payroll!I40:L40)+O40),0)</f>
        <v>0</v>
      </c>
      <c r="S40" s="4" t="str">
        <f t="shared" si="1"/>
        <v/>
      </c>
      <c r="T40" s="4" t="str">
        <f t="shared" si="2"/>
        <v/>
      </c>
    </row>
    <row r="41" spans="1:20" x14ac:dyDescent="0.35">
      <c r="A41" s="4" t="str">
        <f t="shared" si="0"/>
        <v/>
      </c>
      <c r="B41" s="75"/>
      <c r="C41" s="75"/>
      <c r="D41" s="75"/>
      <c r="E41" s="6"/>
      <c r="F41" s="7"/>
      <c r="G41" s="7"/>
      <c r="H41" s="7"/>
      <c r="I41" s="8"/>
      <c r="J41" s="8"/>
      <c r="K41" s="8"/>
      <c r="L41" s="8"/>
      <c r="M41" s="7"/>
      <c r="N41" s="7"/>
      <c r="O41" s="8"/>
      <c r="P41" s="8"/>
      <c r="Q41" s="9">
        <f>IF(B41&lt;&gt;0,IF($L$3="YES",FRINGE!$C$14,(SUM(Payroll!I41:L41)+SUM(Payroll!O41:P41)+SUM(Payroll!F41:H41)*8/2080+SUM(Payroll!M41:N41)*12/(E41*2080))),0)</f>
        <v>0</v>
      </c>
      <c r="R41" s="9">
        <f>IF(B41&lt;&gt;0,IF($L$3="YES",FRINGE!$E$14,SUM(Payroll!I41:L41)+O41),0)</f>
        <v>0</v>
      </c>
      <c r="S41" s="4" t="str">
        <f t="shared" si="1"/>
        <v/>
      </c>
      <c r="T41" s="4" t="str">
        <f t="shared" si="2"/>
        <v/>
      </c>
    </row>
    <row r="42" spans="1:20" x14ac:dyDescent="0.35">
      <c r="A42" s="4" t="str">
        <f t="shared" si="0"/>
        <v/>
      </c>
      <c r="B42" s="75"/>
      <c r="C42" s="75"/>
      <c r="D42" s="75"/>
      <c r="E42" s="6"/>
      <c r="F42" s="7"/>
      <c r="G42" s="7"/>
      <c r="H42" s="7"/>
      <c r="I42" s="8"/>
      <c r="J42" s="8"/>
      <c r="K42" s="8"/>
      <c r="L42" s="8"/>
      <c r="M42" s="7"/>
      <c r="N42" s="7"/>
      <c r="O42" s="8"/>
      <c r="P42" s="8"/>
      <c r="Q42" s="9">
        <f>IF(B42&lt;&gt;0,IF($L$3="YES",FRINGE!$C$14,(SUM(Payroll!I42:L42)+SUM(Payroll!O42:P42)+SUM(Payroll!F42:H42)*8/2080+SUM(Payroll!M42:N42)*12/(E42*2080))),0)</f>
        <v>0</v>
      </c>
      <c r="R42" s="9">
        <f>IF(B42&lt;&gt;0,IF($L$3="YES",FRINGE!$E$14,SUM(Payroll!I42:L42)+O42),0)</f>
        <v>0</v>
      </c>
      <c r="S42" s="4" t="str">
        <f t="shared" si="1"/>
        <v/>
      </c>
      <c r="T42" s="4" t="str">
        <f t="shared" si="2"/>
        <v/>
      </c>
    </row>
    <row r="43" spans="1:20" x14ac:dyDescent="0.35">
      <c r="A43" s="4" t="str">
        <f t="shared" si="0"/>
        <v/>
      </c>
      <c r="B43" s="75"/>
      <c r="C43" s="75"/>
      <c r="D43" s="75"/>
      <c r="E43" s="6"/>
      <c r="F43" s="7"/>
      <c r="G43" s="7"/>
      <c r="H43" s="7"/>
      <c r="I43" s="8"/>
      <c r="J43" s="8"/>
      <c r="K43" s="8"/>
      <c r="L43" s="8"/>
      <c r="M43" s="7"/>
      <c r="N43" s="7"/>
      <c r="O43" s="8"/>
      <c r="P43" s="8"/>
      <c r="Q43" s="9">
        <f>IF(B43&lt;&gt;0,IF($L$3="YES",FRINGE!$C$14,(SUM(Payroll!I43:L43)+SUM(Payroll!O43:P43)+SUM(Payroll!F43:H43)*8/2080+SUM(Payroll!M43:N43)*12/(E43*2080))),0)</f>
        <v>0</v>
      </c>
      <c r="R43" s="9">
        <f>IF(B43&lt;&gt;0,IF($L$3="YES",FRINGE!$E$14,SUM(Payroll!I43:L43)+O43),0)</f>
        <v>0</v>
      </c>
      <c r="S43" s="4" t="str">
        <f t="shared" si="1"/>
        <v/>
      </c>
      <c r="T43" s="4" t="str">
        <f t="shared" si="2"/>
        <v/>
      </c>
    </row>
    <row r="44" spans="1:20" x14ac:dyDescent="0.35">
      <c r="A44" s="4" t="str">
        <f t="shared" si="0"/>
        <v/>
      </c>
      <c r="B44" s="75"/>
      <c r="C44" s="75"/>
      <c r="D44" s="75"/>
      <c r="E44" s="6"/>
      <c r="F44" s="7"/>
      <c r="G44" s="7"/>
      <c r="H44" s="7"/>
      <c r="I44" s="8"/>
      <c r="J44" s="8"/>
      <c r="K44" s="8"/>
      <c r="L44" s="8"/>
      <c r="M44" s="7"/>
      <c r="N44" s="7"/>
      <c r="O44" s="8"/>
      <c r="P44" s="8"/>
      <c r="Q44" s="9">
        <f>IF(B44&lt;&gt;0,IF($L$3="YES",FRINGE!$C$14,(SUM(Payroll!I44:L44)+SUM(Payroll!O44:P44)+SUM(Payroll!F44:H44)*8/2080+SUM(Payroll!M44:N44)*12/(E44*2080))),0)</f>
        <v>0</v>
      </c>
      <c r="R44" s="9">
        <f>IF(B44&lt;&gt;0,IF($L$3="YES",FRINGE!$E$14,SUM(Payroll!I44:L44)+O44),0)</f>
        <v>0</v>
      </c>
      <c r="S44" s="4" t="str">
        <f t="shared" si="1"/>
        <v/>
      </c>
      <c r="T44" s="4" t="str">
        <f t="shared" si="2"/>
        <v/>
      </c>
    </row>
    <row r="45" spans="1:20" x14ac:dyDescent="0.35">
      <c r="A45" s="4" t="str">
        <f t="shared" si="0"/>
        <v/>
      </c>
      <c r="B45" s="75"/>
      <c r="C45" s="75"/>
      <c r="D45" s="75"/>
      <c r="E45" s="6"/>
      <c r="F45" s="7"/>
      <c r="G45" s="7"/>
      <c r="H45" s="7"/>
      <c r="I45" s="8"/>
      <c r="J45" s="8"/>
      <c r="K45" s="8"/>
      <c r="L45" s="8"/>
      <c r="M45" s="7"/>
      <c r="N45" s="7"/>
      <c r="O45" s="8"/>
      <c r="P45" s="8"/>
      <c r="Q45" s="9">
        <f>IF(B45&lt;&gt;0,IF($L$3="YES",FRINGE!$C$14,(SUM(Payroll!I45:L45)+SUM(Payroll!O45:P45)+SUM(Payroll!F45:H45)*8/2080+SUM(Payroll!M45:N45)*12/(E45*2080))),0)</f>
        <v>0</v>
      </c>
      <c r="R45" s="9">
        <f>IF(B45&lt;&gt;0,IF($L$3="YES",FRINGE!$E$14,SUM(Payroll!I45:L45)+O45),0)</f>
        <v>0</v>
      </c>
      <c r="S45" s="4" t="str">
        <f t="shared" si="1"/>
        <v/>
      </c>
      <c r="T45" s="4" t="str">
        <f t="shared" si="2"/>
        <v/>
      </c>
    </row>
    <row r="46" spans="1:20" x14ac:dyDescent="0.35">
      <c r="A46" s="4" t="str">
        <f t="shared" si="0"/>
        <v/>
      </c>
      <c r="B46" s="75"/>
      <c r="C46" s="75"/>
      <c r="D46" s="75"/>
      <c r="E46" s="6"/>
      <c r="F46" s="7"/>
      <c r="G46" s="7"/>
      <c r="H46" s="7"/>
      <c r="I46" s="8"/>
      <c r="J46" s="8"/>
      <c r="K46" s="8"/>
      <c r="L46" s="8"/>
      <c r="M46" s="7"/>
      <c r="N46" s="7"/>
      <c r="O46" s="8"/>
      <c r="P46" s="8"/>
      <c r="Q46" s="9">
        <f>IF(B46&lt;&gt;0,IF($L$3="YES",FRINGE!$C$14,(SUM(Payroll!I46:L46)+SUM(Payroll!O46:P46)+SUM(Payroll!F46:H46)*8/2080+SUM(Payroll!M46:N46)*12/(E46*2080))),0)</f>
        <v>0</v>
      </c>
      <c r="R46" s="9">
        <f>IF(B46&lt;&gt;0,IF($L$3="YES",FRINGE!$E$14,SUM(Payroll!I46:L46)+O46),0)</f>
        <v>0</v>
      </c>
      <c r="S46" s="4" t="str">
        <f t="shared" si="1"/>
        <v/>
      </c>
      <c r="T46" s="4" t="str">
        <f t="shared" si="2"/>
        <v/>
      </c>
    </row>
    <row r="47" spans="1:20" x14ac:dyDescent="0.35">
      <c r="A47" s="4" t="str">
        <f t="shared" si="0"/>
        <v/>
      </c>
      <c r="B47" s="75"/>
      <c r="C47" s="75"/>
      <c r="D47" s="75"/>
      <c r="E47" s="6"/>
      <c r="F47" s="7"/>
      <c r="G47" s="7"/>
      <c r="H47" s="7"/>
      <c r="I47" s="8"/>
      <c r="J47" s="8"/>
      <c r="K47" s="8"/>
      <c r="L47" s="8"/>
      <c r="M47" s="7"/>
      <c r="N47" s="7"/>
      <c r="O47" s="8"/>
      <c r="P47" s="8"/>
      <c r="Q47" s="9">
        <f>IF(B47&lt;&gt;0,IF($L$3="YES",FRINGE!$C$14,(SUM(Payroll!I47:L47)+SUM(Payroll!O47:P47)+SUM(Payroll!F47:H47)*8/2080+SUM(Payroll!M47:N47)*12/(E47*2080))),0)</f>
        <v>0</v>
      </c>
      <c r="R47" s="9">
        <f>IF(B47&lt;&gt;0,IF($L$3="YES",FRINGE!$E$14,SUM(Payroll!I47:L47)+O47),0)</f>
        <v>0</v>
      </c>
      <c r="S47" s="4" t="str">
        <f t="shared" si="1"/>
        <v/>
      </c>
      <c r="T47" s="4" t="str">
        <f t="shared" si="2"/>
        <v/>
      </c>
    </row>
    <row r="48" spans="1:20" x14ac:dyDescent="0.35">
      <c r="A48" s="4" t="str">
        <f t="shared" si="0"/>
        <v/>
      </c>
      <c r="B48" s="75"/>
      <c r="C48" s="75"/>
      <c r="D48" s="75"/>
      <c r="E48" s="6"/>
      <c r="F48" s="7"/>
      <c r="G48" s="7"/>
      <c r="H48" s="7"/>
      <c r="I48" s="8"/>
      <c r="J48" s="8"/>
      <c r="K48" s="8"/>
      <c r="L48" s="8"/>
      <c r="M48" s="7"/>
      <c r="N48" s="7"/>
      <c r="O48" s="8"/>
      <c r="P48" s="8"/>
      <c r="Q48" s="9">
        <f>IF(B48&lt;&gt;0,IF($L$3="YES",FRINGE!$C$14,(SUM(Payroll!I48:L48)+SUM(Payroll!O48:P48)+SUM(Payroll!F48:H48)*8/2080+SUM(Payroll!M48:N48)*12/(E48*2080))),0)</f>
        <v>0</v>
      </c>
      <c r="R48" s="9">
        <f>IF(B48&lt;&gt;0,IF($L$3="YES",FRINGE!$E$14,SUM(Payroll!I48:L48)+O48),0)</f>
        <v>0</v>
      </c>
      <c r="S48" s="4" t="str">
        <f t="shared" si="1"/>
        <v/>
      </c>
      <c r="T48" s="4" t="str">
        <f t="shared" si="2"/>
        <v/>
      </c>
    </row>
    <row r="49" spans="1:20" x14ac:dyDescent="0.35">
      <c r="A49" s="4" t="str">
        <f t="shared" si="0"/>
        <v/>
      </c>
      <c r="B49" s="75"/>
      <c r="C49" s="75"/>
      <c r="D49" s="75"/>
      <c r="E49" s="6"/>
      <c r="F49" s="7"/>
      <c r="G49" s="7"/>
      <c r="H49" s="7"/>
      <c r="I49" s="8"/>
      <c r="J49" s="8"/>
      <c r="K49" s="8"/>
      <c r="L49" s="8"/>
      <c r="M49" s="7"/>
      <c r="N49" s="7"/>
      <c r="O49" s="8"/>
      <c r="P49" s="8"/>
      <c r="Q49" s="9">
        <f>IF(B49&lt;&gt;0,IF($L$3="YES",FRINGE!$C$14,(SUM(Payroll!I49:L49)+SUM(Payroll!O49:P49)+SUM(Payroll!F49:H49)*8/2080+SUM(Payroll!M49:N49)*12/(E49*2080))),0)</f>
        <v>0</v>
      </c>
      <c r="R49" s="9">
        <f>IF(B49&lt;&gt;0,IF($L$3="YES",FRINGE!$E$14,SUM(Payroll!I49:L49)+O49),0)</f>
        <v>0</v>
      </c>
      <c r="S49" s="4" t="str">
        <f t="shared" si="1"/>
        <v/>
      </c>
      <c r="T49" s="4" t="str">
        <f t="shared" si="2"/>
        <v/>
      </c>
    </row>
    <row r="50" spans="1:20" x14ac:dyDescent="0.35">
      <c r="A50" s="4" t="str">
        <f t="shared" si="0"/>
        <v/>
      </c>
      <c r="B50" s="75"/>
      <c r="C50" s="75"/>
      <c r="D50" s="75"/>
      <c r="E50" s="6"/>
      <c r="F50" s="7"/>
      <c r="G50" s="7"/>
      <c r="H50" s="7"/>
      <c r="I50" s="8"/>
      <c r="J50" s="8"/>
      <c r="K50" s="8"/>
      <c r="L50" s="8"/>
      <c r="M50" s="7"/>
      <c r="N50" s="7"/>
      <c r="O50" s="8"/>
      <c r="P50" s="8"/>
      <c r="Q50" s="9">
        <f>IF(B50&lt;&gt;0,IF($L$3="YES",FRINGE!$C$14,(SUM(Payroll!I50:L50)+SUM(Payroll!O50:P50)+SUM(Payroll!F50:H50)*8/2080+SUM(Payroll!M50:N50)*12/(E50*2080))),0)</f>
        <v>0</v>
      </c>
      <c r="R50" s="9">
        <f>IF(B50&lt;&gt;0,IF($L$3="YES",FRINGE!$E$14,SUM(Payroll!I50:L50)+O50),0)</f>
        <v>0</v>
      </c>
      <c r="S50" s="4" t="str">
        <f t="shared" si="1"/>
        <v/>
      </c>
      <c r="T50" s="4" t="str">
        <f t="shared" si="2"/>
        <v/>
      </c>
    </row>
    <row r="51" spans="1:20" x14ac:dyDescent="0.35">
      <c r="A51" s="4" t="str">
        <f t="shared" si="0"/>
        <v/>
      </c>
      <c r="B51" s="75"/>
      <c r="C51" s="75"/>
      <c r="D51" s="75"/>
      <c r="E51" s="6"/>
      <c r="F51" s="7"/>
      <c r="G51" s="7"/>
      <c r="H51" s="7"/>
      <c r="I51" s="8"/>
      <c r="J51" s="8"/>
      <c r="K51" s="8"/>
      <c r="L51" s="8"/>
      <c r="M51" s="7"/>
      <c r="N51" s="7"/>
      <c r="O51" s="8"/>
      <c r="P51" s="8"/>
      <c r="Q51" s="9">
        <f>IF(B51&lt;&gt;0,IF($L$3="YES",FRINGE!$C$14,(SUM(Payroll!I51:L51)+SUM(Payroll!O51:P51)+SUM(Payroll!F51:H51)*8/2080+SUM(Payroll!M51:N51)*12/(E51*2080))),0)</f>
        <v>0</v>
      </c>
      <c r="R51" s="9">
        <f>IF(B51&lt;&gt;0,IF($L$3="YES",FRINGE!$E$14,SUM(Payroll!I51:L51)+O51),0)</f>
        <v>0</v>
      </c>
      <c r="S51" s="4" t="str">
        <f t="shared" si="1"/>
        <v/>
      </c>
      <c r="T51" s="4" t="str">
        <f t="shared" si="2"/>
        <v/>
      </c>
    </row>
    <row r="52" spans="1:20" x14ac:dyDescent="0.35">
      <c r="A52" s="4" t="str">
        <f t="shared" si="0"/>
        <v/>
      </c>
      <c r="B52" s="75"/>
      <c r="C52" s="75"/>
      <c r="D52" s="75"/>
      <c r="E52" s="6"/>
      <c r="F52" s="7"/>
      <c r="G52" s="7"/>
      <c r="H52" s="7"/>
      <c r="I52" s="8"/>
      <c r="J52" s="8"/>
      <c r="K52" s="8"/>
      <c r="L52" s="8"/>
      <c r="M52" s="7"/>
      <c r="N52" s="7"/>
      <c r="O52" s="8"/>
      <c r="P52" s="8"/>
      <c r="Q52" s="9">
        <f>IF(B52&lt;&gt;0,IF($L$3="YES",FRINGE!$C$14,(SUM(Payroll!I52:L52)+SUM(Payroll!O52:P52)+SUM(Payroll!F52:H52)*8/2080+SUM(Payroll!M52:N52)*12/(E52*2080))),0)</f>
        <v>0</v>
      </c>
      <c r="R52" s="9">
        <f>IF(B52&lt;&gt;0,IF($L$3="YES",FRINGE!$E$14,SUM(Payroll!I52:L52)+O52),0)</f>
        <v>0</v>
      </c>
      <c r="S52" s="4" t="str">
        <f t="shared" si="1"/>
        <v/>
      </c>
      <c r="T52" s="4" t="str">
        <f t="shared" si="2"/>
        <v/>
      </c>
    </row>
    <row r="53" spans="1:20" x14ac:dyDescent="0.35">
      <c r="A53" s="4" t="str">
        <f t="shared" si="0"/>
        <v/>
      </c>
      <c r="B53" s="75"/>
      <c r="C53" s="75"/>
      <c r="D53" s="75"/>
      <c r="E53" s="6"/>
      <c r="F53" s="7"/>
      <c r="G53" s="7"/>
      <c r="H53" s="7"/>
      <c r="I53" s="8"/>
      <c r="J53" s="8"/>
      <c r="K53" s="8"/>
      <c r="L53" s="8"/>
      <c r="M53" s="7"/>
      <c r="N53" s="7"/>
      <c r="O53" s="8"/>
      <c r="P53" s="8"/>
      <c r="Q53" s="9">
        <f>IF(B53&lt;&gt;0,IF($L$3="YES",FRINGE!$C$14,(SUM(Payroll!I53:L53)+SUM(Payroll!O53:P53)+SUM(Payroll!F53:H53)*8/2080+SUM(Payroll!M53:N53)*12/(E53*2080))),0)</f>
        <v>0</v>
      </c>
      <c r="R53" s="9">
        <f>IF(B53&lt;&gt;0,IF($L$3="YES",FRINGE!$E$14,SUM(Payroll!I53:L53)+O53),0)</f>
        <v>0</v>
      </c>
      <c r="S53" s="4" t="str">
        <f t="shared" si="1"/>
        <v/>
      </c>
      <c r="T53" s="4" t="str">
        <f t="shared" si="2"/>
        <v/>
      </c>
    </row>
    <row r="54" spans="1:20" x14ac:dyDescent="0.35">
      <c r="A54" s="4" t="str">
        <f t="shared" si="0"/>
        <v/>
      </c>
      <c r="B54" s="75"/>
      <c r="C54" s="75"/>
      <c r="D54" s="75"/>
      <c r="E54" s="6"/>
      <c r="F54" s="7"/>
      <c r="G54" s="7"/>
      <c r="H54" s="7"/>
      <c r="I54" s="8"/>
      <c r="J54" s="8"/>
      <c r="K54" s="8"/>
      <c r="L54" s="8"/>
      <c r="M54" s="7"/>
      <c r="N54" s="7"/>
      <c r="O54" s="8"/>
      <c r="P54" s="8"/>
      <c r="Q54" s="9">
        <f>IF(B54&lt;&gt;0,IF($L$3="YES",FRINGE!$C$14,(SUM(Payroll!I54:L54)+SUM(Payroll!O54:P54)+SUM(Payroll!F54:H54)*8/2080+SUM(Payroll!M54:N54)*12/(E54*2080))),0)</f>
        <v>0</v>
      </c>
      <c r="R54" s="9">
        <f>IF(B54&lt;&gt;0,IF($L$3="YES",FRINGE!$E$14,SUM(Payroll!I54:L54)+O54),0)</f>
        <v>0</v>
      </c>
      <c r="S54" s="4" t="str">
        <f t="shared" si="1"/>
        <v/>
      </c>
      <c r="T54" s="4" t="str">
        <f t="shared" si="2"/>
        <v/>
      </c>
    </row>
    <row r="55" spans="1:20" x14ac:dyDescent="0.35">
      <c r="A55" s="4" t="str">
        <f t="shared" si="0"/>
        <v/>
      </c>
      <c r="B55" s="75"/>
      <c r="C55" s="75"/>
      <c r="D55" s="75"/>
      <c r="E55" s="6"/>
      <c r="F55" s="7"/>
      <c r="G55" s="7"/>
      <c r="H55" s="7"/>
      <c r="I55" s="8"/>
      <c r="J55" s="8"/>
      <c r="K55" s="8"/>
      <c r="L55" s="8"/>
      <c r="M55" s="7"/>
      <c r="N55" s="7"/>
      <c r="O55" s="8"/>
      <c r="P55" s="8"/>
      <c r="Q55" s="9">
        <f>IF(B55&lt;&gt;0,IF($L$3="YES",FRINGE!$C$14,(SUM(Payroll!I55:L55)+SUM(Payroll!O55:P55)+SUM(Payroll!F55:H55)*8/2080+SUM(Payroll!M55:N55)*12/(E55*2080))),0)</f>
        <v>0</v>
      </c>
      <c r="R55" s="9">
        <f>IF(B55&lt;&gt;0,IF($L$3="YES",FRINGE!$E$14,SUM(Payroll!I55:L55)+O55),0)</f>
        <v>0</v>
      </c>
      <c r="S55" s="4" t="str">
        <f t="shared" si="1"/>
        <v/>
      </c>
      <c r="T55" s="4" t="str">
        <f t="shared" si="2"/>
        <v/>
      </c>
    </row>
    <row r="56" spans="1:20" x14ac:dyDescent="0.35">
      <c r="A56" s="4" t="str">
        <f t="shared" si="0"/>
        <v/>
      </c>
      <c r="B56" s="75"/>
      <c r="C56" s="75"/>
      <c r="D56" s="75"/>
      <c r="E56" s="6"/>
      <c r="F56" s="7"/>
      <c r="G56" s="7"/>
      <c r="H56" s="7"/>
      <c r="I56" s="8"/>
      <c r="J56" s="8"/>
      <c r="K56" s="8"/>
      <c r="L56" s="8"/>
      <c r="M56" s="7"/>
      <c r="N56" s="7"/>
      <c r="O56" s="8"/>
      <c r="P56" s="8"/>
      <c r="Q56" s="9">
        <f>IF(B56&lt;&gt;0,IF($L$3="YES",FRINGE!$C$14,(SUM(Payroll!I56:L56)+SUM(Payroll!O56:P56)+SUM(Payroll!F56:H56)*8/2080+SUM(Payroll!M56:N56)*12/(E56*2080))),0)</f>
        <v>0</v>
      </c>
      <c r="R56" s="9">
        <f>IF(B56&lt;&gt;0,IF($L$3="YES",FRINGE!$E$14,SUM(Payroll!I56:L56)+O56),0)</f>
        <v>0</v>
      </c>
      <c r="S56" s="4" t="str">
        <f t="shared" si="1"/>
        <v/>
      </c>
      <c r="T56" s="4" t="str">
        <f t="shared" si="2"/>
        <v/>
      </c>
    </row>
    <row r="57" spans="1:20" x14ac:dyDescent="0.35">
      <c r="A57" s="4" t="str">
        <f t="shared" si="0"/>
        <v/>
      </c>
      <c r="B57" s="75"/>
      <c r="C57" s="75"/>
      <c r="D57" s="75"/>
      <c r="E57" s="6"/>
      <c r="F57" s="7"/>
      <c r="G57" s="7"/>
      <c r="H57" s="7"/>
      <c r="I57" s="8"/>
      <c r="J57" s="8"/>
      <c r="K57" s="8"/>
      <c r="L57" s="8"/>
      <c r="M57" s="7"/>
      <c r="N57" s="7"/>
      <c r="O57" s="8"/>
      <c r="P57" s="8"/>
      <c r="Q57" s="9">
        <f>IF(B57&lt;&gt;0,IF($L$3="YES",FRINGE!$C$14,(SUM(Payroll!I57:L57)+SUM(Payroll!O57:P57)+SUM(Payroll!F57:H57)*8/2080+SUM(Payroll!M57:N57)*12/(E57*2080))),0)</f>
        <v>0</v>
      </c>
      <c r="R57" s="9">
        <f>IF(B57&lt;&gt;0,IF($L$3="YES",FRINGE!$E$14,SUM(Payroll!I57:L57)+O57),0)</f>
        <v>0</v>
      </c>
      <c r="S57" s="4" t="str">
        <f t="shared" si="1"/>
        <v/>
      </c>
      <c r="T57" s="4" t="str">
        <f t="shared" si="2"/>
        <v/>
      </c>
    </row>
    <row r="58" spans="1:20" x14ac:dyDescent="0.35">
      <c r="A58" s="4" t="str">
        <f t="shared" si="0"/>
        <v/>
      </c>
      <c r="B58" s="75"/>
      <c r="C58" s="75"/>
      <c r="D58" s="75"/>
      <c r="E58" s="6"/>
      <c r="F58" s="7"/>
      <c r="G58" s="7"/>
      <c r="H58" s="7"/>
      <c r="I58" s="8"/>
      <c r="J58" s="8"/>
      <c r="K58" s="8"/>
      <c r="L58" s="8"/>
      <c r="M58" s="7"/>
      <c r="N58" s="7"/>
      <c r="O58" s="8"/>
      <c r="P58" s="8"/>
      <c r="Q58" s="9">
        <f>IF(B58&lt;&gt;0,IF($L$3="YES",FRINGE!$C$14,(SUM(Payroll!I58:L58)+SUM(Payroll!O58:P58)+SUM(Payroll!F58:H58)*8/2080+SUM(Payroll!M58:N58)*12/(E58*2080))),0)</f>
        <v>0</v>
      </c>
      <c r="R58" s="9">
        <f>IF(B58&lt;&gt;0,IF($L$3="YES",FRINGE!$E$14,SUM(Payroll!I58:L58)+O58),0)</f>
        <v>0</v>
      </c>
      <c r="S58" s="4" t="str">
        <f t="shared" si="1"/>
        <v/>
      </c>
      <c r="T58" s="4" t="str">
        <f t="shared" si="2"/>
        <v/>
      </c>
    </row>
    <row r="59" spans="1:20" x14ac:dyDescent="0.35">
      <c r="A59" s="4" t="str">
        <f t="shared" si="0"/>
        <v/>
      </c>
      <c r="B59" s="75"/>
      <c r="C59" s="75"/>
      <c r="D59" s="75"/>
      <c r="E59" s="6"/>
      <c r="F59" s="7"/>
      <c r="G59" s="7"/>
      <c r="H59" s="7"/>
      <c r="I59" s="8"/>
      <c r="J59" s="8"/>
      <c r="K59" s="8"/>
      <c r="L59" s="8"/>
      <c r="M59" s="7"/>
      <c r="N59" s="7"/>
      <c r="O59" s="8"/>
      <c r="P59" s="8"/>
      <c r="Q59" s="9">
        <f>IF(B59&lt;&gt;0,IF($L$3="YES",FRINGE!$C$14,(SUM(Payroll!I59:L59)+SUM(Payroll!O59:P59)+SUM(Payroll!F59:H59)*8/2080+SUM(Payroll!M59:N59)*12/(E59*2080))),0)</f>
        <v>0</v>
      </c>
      <c r="R59" s="9">
        <f>IF(B59&lt;&gt;0,IF($L$3="YES",FRINGE!$E$14,SUM(Payroll!I59:L59)+O59),0)</f>
        <v>0</v>
      </c>
      <c r="S59" s="4" t="str">
        <f t="shared" si="1"/>
        <v/>
      </c>
      <c r="T59" s="4" t="str">
        <f t="shared" si="2"/>
        <v/>
      </c>
    </row>
    <row r="60" spans="1:20" x14ac:dyDescent="0.35">
      <c r="A60" s="4" t="str">
        <f t="shared" si="0"/>
        <v/>
      </c>
      <c r="B60" s="75"/>
      <c r="C60" s="75"/>
      <c r="D60" s="75"/>
      <c r="E60" s="6"/>
      <c r="F60" s="7"/>
      <c r="G60" s="7"/>
      <c r="H60" s="7"/>
      <c r="I60" s="8"/>
      <c r="J60" s="8"/>
      <c r="K60" s="8"/>
      <c r="L60" s="8"/>
      <c r="M60" s="7"/>
      <c r="N60" s="7"/>
      <c r="O60" s="8"/>
      <c r="P60" s="8"/>
      <c r="Q60" s="9">
        <f>IF(B60&lt;&gt;0,IF($L$3="YES",FRINGE!$C$14,(SUM(Payroll!I60:L60)+SUM(Payroll!O60:P60)+SUM(Payroll!F60:H60)*8/2080+SUM(Payroll!M60:N60)*12/(E60*2080))),0)</f>
        <v>0</v>
      </c>
      <c r="R60" s="9">
        <f>IF(B60&lt;&gt;0,IF($L$3="YES",FRINGE!$E$14,SUM(Payroll!I60:L60)+O60),0)</f>
        <v>0</v>
      </c>
      <c r="S60" s="4" t="str">
        <f t="shared" si="1"/>
        <v/>
      </c>
      <c r="T60" s="4" t="str">
        <f t="shared" si="2"/>
        <v/>
      </c>
    </row>
    <row r="61" spans="1:20" x14ac:dyDescent="0.35">
      <c r="A61" s="4" t="str">
        <f t="shared" si="0"/>
        <v/>
      </c>
      <c r="B61" s="75"/>
      <c r="C61" s="75"/>
      <c r="D61" s="75"/>
      <c r="E61" s="6"/>
      <c r="F61" s="7"/>
      <c r="G61" s="7"/>
      <c r="H61" s="7"/>
      <c r="I61" s="8"/>
      <c r="J61" s="8"/>
      <c r="K61" s="8"/>
      <c r="L61" s="8"/>
      <c r="M61" s="7"/>
      <c r="N61" s="7"/>
      <c r="O61" s="8"/>
      <c r="P61" s="8"/>
      <c r="Q61" s="9">
        <f>IF(B61&lt;&gt;0,IF($L$3="YES",FRINGE!$C$14,(SUM(Payroll!I61:L61)+SUM(Payroll!O61:P61)+SUM(Payroll!F61:H61)*8/2080+SUM(Payroll!M61:N61)*12/(E61*2080))),0)</f>
        <v>0</v>
      </c>
      <c r="R61" s="9">
        <f>IF(B61&lt;&gt;0,IF($L$3="YES",FRINGE!$E$14,SUM(Payroll!I61:L61)+O61),0)</f>
        <v>0</v>
      </c>
      <c r="S61" s="4" t="str">
        <f t="shared" si="1"/>
        <v/>
      </c>
      <c r="T61" s="4" t="str">
        <f t="shared" si="2"/>
        <v/>
      </c>
    </row>
    <row r="62" spans="1:20" x14ac:dyDescent="0.35">
      <c r="A62" s="4" t="str">
        <f t="shared" si="0"/>
        <v/>
      </c>
      <c r="B62" s="75"/>
      <c r="C62" s="75"/>
      <c r="D62" s="75"/>
      <c r="E62" s="6"/>
      <c r="F62" s="7"/>
      <c r="G62" s="7"/>
      <c r="H62" s="7"/>
      <c r="I62" s="8"/>
      <c r="J62" s="8"/>
      <c r="K62" s="8"/>
      <c r="L62" s="8"/>
      <c r="M62" s="7"/>
      <c r="N62" s="7"/>
      <c r="O62" s="8"/>
      <c r="P62" s="8"/>
      <c r="Q62" s="9">
        <f>IF(B62&lt;&gt;0,IF($L$3="YES",FRINGE!$C$14,(SUM(Payroll!I62:L62)+SUM(Payroll!O62:P62)+SUM(Payroll!F62:H62)*8/2080+SUM(Payroll!M62:N62)*12/(E62*2080))),0)</f>
        <v>0</v>
      </c>
      <c r="R62" s="9">
        <f>IF(B62&lt;&gt;0,IF($L$3="YES",FRINGE!$E$14,SUM(Payroll!I62:L62)+O62),0)</f>
        <v>0</v>
      </c>
      <c r="S62" s="4" t="str">
        <f t="shared" si="1"/>
        <v/>
      </c>
      <c r="T62" s="4" t="str">
        <f t="shared" si="2"/>
        <v/>
      </c>
    </row>
    <row r="63" spans="1:20" x14ac:dyDescent="0.35">
      <c r="A63" s="4" t="str">
        <f t="shared" si="0"/>
        <v/>
      </c>
      <c r="B63" s="75"/>
      <c r="C63" s="75"/>
      <c r="D63" s="75"/>
      <c r="E63" s="6"/>
      <c r="F63" s="7"/>
      <c r="G63" s="7"/>
      <c r="H63" s="7"/>
      <c r="I63" s="8"/>
      <c r="J63" s="8"/>
      <c r="K63" s="8"/>
      <c r="L63" s="8"/>
      <c r="M63" s="7"/>
      <c r="N63" s="7"/>
      <c r="O63" s="8"/>
      <c r="P63" s="8"/>
      <c r="Q63" s="9">
        <f>IF(B63&lt;&gt;0,IF($L$3="YES",FRINGE!$C$14,(SUM(Payroll!I63:L63)+SUM(Payroll!O63:P63)+SUM(Payroll!F63:H63)*8/2080+SUM(Payroll!M63:N63)*12/(E63*2080))),0)</f>
        <v>0</v>
      </c>
      <c r="R63" s="9">
        <f>IF(B63&lt;&gt;0,IF($L$3="YES",FRINGE!$E$14,SUM(Payroll!I63:L63)+O63),0)</f>
        <v>0</v>
      </c>
      <c r="S63" s="4" t="str">
        <f t="shared" si="1"/>
        <v/>
      </c>
      <c r="T63" s="4" t="str">
        <f t="shared" si="2"/>
        <v/>
      </c>
    </row>
    <row r="64" spans="1:20" x14ac:dyDescent="0.35">
      <c r="A64" s="4" t="str">
        <f t="shared" si="0"/>
        <v/>
      </c>
      <c r="B64" s="75"/>
      <c r="C64" s="75"/>
      <c r="D64" s="75"/>
      <c r="E64" s="6"/>
      <c r="F64" s="7"/>
      <c r="G64" s="7"/>
      <c r="H64" s="7"/>
      <c r="I64" s="8"/>
      <c r="J64" s="8"/>
      <c r="K64" s="8"/>
      <c r="L64" s="8"/>
      <c r="M64" s="7"/>
      <c r="N64" s="7"/>
      <c r="O64" s="8"/>
      <c r="P64" s="8"/>
      <c r="Q64" s="9">
        <f>IF(B64&lt;&gt;0,IF($L$3="YES",FRINGE!$C$14,(SUM(Payroll!I64:L64)+SUM(Payroll!O64:P64)+SUM(Payroll!F64:H64)*8/2080+SUM(Payroll!M64:N64)*12/(E64*2080))),0)</f>
        <v>0</v>
      </c>
      <c r="R64" s="9">
        <f>IF(B64&lt;&gt;0,IF($L$3="YES",FRINGE!$E$14,SUM(Payroll!I64:L64)+O64),0)</f>
        <v>0</v>
      </c>
      <c r="S64" s="4" t="str">
        <f t="shared" si="1"/>
        <v/>
      </c>
      <c r="T64" s="4" t="str">
        <f t="shared" si="2"/>
        <v/>
      </c>
    </row>
    <row r="65" spans="1:20" x14ac:dyDescent="0.35">
      <c r="A65" s="4" t="str">
        <f t="shared" si="0"/>
        <v/>
      </c>
      <c r="B65" s="75"/>
      <c r="C65" s="75"/>
      <c r="D65" s="75"/>
      <c r="E65" s="6"/>
      <c r="F65" s="7"/>
      <c r="G65" s="7"/>
      <c r="H65" s="7"/>
      <c r="I65" s="8"/>
      <c r="J65" s="8"/>
      <c r="K65" s="8"/>
      <c r="L65" s="8"/>
      <c r="M65" s="7"/>
      <c r="N65" s="7"/>
      <c r="O65" s="8"/>
      <c r="P65" s="8"/>
      <c r="Q65" s="9">
        <f>IF(B65&lt;&gt;0,IF($L$3="YES",FRINGE!$C$14,(SUM(Payroll!I65:L65)+SUM(Payroll!O65:P65)+SUM(Payroll!F65:H65)*8/2080+SUM(Payroll!M65:N65)*12/(E65*2080))),0)</f>
        <v>0</v>
      </c>
      <c r="R65" s="9">
        <f>IF(B65&lt;&gt;0,IF($L$3="YES",FRINGE!$E$14,SUM(Payroll!I65:L65)+O65),0)</f>
        <v>0</v>
      </c>
      <c r="S65" s="4" t="str">
        <f t="shared" si="1"/>
        <v/>
      </c>
      <c r="T65" s="4" t="str">
        <f t="shared" si="2"/>
        <v/>
      </c>
    </row>
    <row r="66" spans="1:20" x14ac:dyDescent="0.35">
      <c r="A66" s="4" t="str">
        <f t="shared" si="0"/>
        <v/>
      </c>
      <c r="B66" s="75"/>
      <c r="C66" s="75"/>
      <c r="D66" s="75"/>
      <c r="E66" s="6"/>
      <c r="F66" s="7"/>
      <c r="G66" s="7"/>
      <c r="H66" s="7"/>
      <c r="I66" s="8"/>
      <c r="J66" s="8"/>
      <c r="K66" s="8"/>
      <c r="L66" s="8"/>
      <c r="M66" s="7"/>
      <c r="N66" s="7"/>
      <c r="O66" s="8"/>
      <c r="P66" s="8"/>
      <c r="Q66" s="9">
        <f>IF(B66&lt;&gt;0,IF($L$3="YES",FRINGE!$C$14,(SUM(Payroll!I66:L66)+SUM(Payroll!O66:P66)+SUM(Payroll!F66:H66)*8/2080+SUM(Payroll!M66:N66)*12/(E66*2080))),0)</f>
        <v>0</v>
      </c>
      <c r="R66" s="9">
        <f>IF(B66&lt;&gt;0,IF($L$3="YES",FRINGE!$E$14,SUM(Payroll!I66:L66)+O66),0)</f>
        <v>0</v>
      </c>
      <c r="S66" s="4" t="str">
        <f t="shared" si="1"/>
        <v/>
      </c>
      <c r="T66" s="4" t="str">
        <f t="shared" si="2"/>
        <v/>
      </c>
    </row>
    <row r="67" spans="1:20" x14ac:dyDescent="0.35">
      <c r="A67" s="4" t="str">
        <f t="shared" si="0"/>
        <v/>
      </c>
      <c r="B67" s="75"/>
      <c r="C67" s="75"/>
      <c r="D67" s="75"/>
      <c r="E67" s="6"/>
      <c r="F67" s="7"/>
      <c r="G67" s="7"/>
      <c r="H67" s="7"/>
      <c r="I67" s="8"/>
      <c r="J67" s="8"/>
      <c r="K67" s="8"/>
      <c r="L67" s="8"/>
      <c r="M67" s="7"/>
      <c r="N67" s="7"/>
      <c r="O67" s="8"/>
      <c r="P67" s="8"/>
      <c r="Q67" s="9">
        <f>IF(B67&lt;&gt;0,IF($L$3="YES",FRINGE!$C$14,(SUM(Payroll!I67:L67)+SUM(Payroll!O67:P67)+SUM(Payroll!F67:H67)*8/2080+SUM(Payroll!M67:N67)*12/(E67*2080))),0)</f>
        <v>0</v>
      </c>
      <c r="R67" s="9">
        <f>IF(B67&lt;&gt;0,IF($L$3="YES",FRINGE!$E$14,SUM(Payroll!I67:L67)+O67),0)</f>
        <v>0</v>
      </c>
      <c r="S67" s="4" t="str">
        <f t="shared" si="1"/>
        <v/>
      </c>
      <c r="T67" s="4" t="str">
        <f t="shared" si="2"/>
        <v/>
      </c>
    </row>
    <row r="68" spans="1:20" x14ac:dyDescent="0.35">
      <c r="A68" s="4" t="str">
        <f t="shared" si="0"/>
        <v/>
      </c>
      <c r="B68" s="75"/>
      <c r="C68" s="75"/>
      <c r="D68" s="75"/>
      <c r="E68" s="6"/>
      <c r="F68" s="7"/>
      <c r="G68" s="7"/>
      <c r="H68" s="7"/>
      <c r="I68" s="8"/>
      <c r="J68" s="8"/>
      <c r="K68" s="8"/>
      <c r="L68" s="8"/>
      <c r="M68" s="7"/>
      <c r="N68" s="7"/>
      <c r="O68" s="8"/>
      <c r="P68" s="8"/>
      <c r="Q68" s="9">
        <f>IF(B68&lt;&gt;0,IF($L$3="YES",FRINGE!$C$14,(SUM(Payroll!I68:L68)+SUM(Payroll!O68:P68)+SUM(Payroll!F68:H68)*8/2080+SUM(Payroll!M68:N68)*12/(E68*2080))),0)</f>
        <v>0</v>
      </c>
      <c r="R68" s="9">
        <f>IF(B68&lt;&gt;0,IF($L$3="YES",FRINGE!$E$14,SUM(Payroll!I68:L68)+O68),0)</f>
        <v>0</v>
      </c>
      <c r="S68" s="4" t="str">
        <f t="shared" si="1"/>
        <v/>
      </c>
      <c r="T68" s="4" t="str">
        <f t="shared" si="2"/>
        <v/>
      </c>
    </row>
    <row r="69" spans="1:20" x14ac:dyDescent="0.35">
      <c r="A69" s="4" t="str">
        <f t="shared" si="0"/>
        <v/>
      </c>
      <c r="B69" s="75"/>
      <c r="C69" s="75"/>
      <c r="D69" s="75"/>
      <c r="E69" s="6"/>
      <c r="F69" s="7"/>
      <c r="G69" s="7"/>
      <c r="H69" s="7"/>
      <c r="I69" s="8"/>
      <c r="J69" s="8"/>
      <c r="K69" s="8"/>
      <c r="L69" s="8"/>
      <c r="M69" s="7"/>
      <c r="N69" s="7"/>
      <c r="O69" s="8"/>
      <c r="P69" s="8"/>
      <c r="Q69" s="9">
        <f>IF(B69&lt;&gt;0,IF($L$3="YES",FRINGE!$C$14,(SUM(Payroll!I69:L69)+SUM(Payroll!O69:P69)+SUM(Payroll!F69:H69)*8/2080+SUM(Payroll!M69:N69)*12/(E69*2080))),0)</f>
        <v>0</v>
      </c>
      <c r="R69" s="9">
        <f>IF(B69&lt;&gt;0,IF($L$3="YES",FRINGE!$E$14,SUM(Payroll!I69:L69)+O69),0)</f>
        <v>0</v>
      </c>
      <c r="S69" s="4" t="str">
        <f t="shared" si="1"/>
        <v/>
      </c>
      <c r="T69" s="4" t="str">
        <f t="shared" si="2"/>
        <v/>
      </c>
    </row>
    <row r="70" spans="1:20" x14ac:dyDescent="0.35">
      <c r="A70" s="4" t="str">
        <f t="shared" si="0"/>
        <v/>
      </c>
      <c r="B70" s="75"/>
      <c r="C70" s="75"/>
      <c r="D70" s="75"/>
      <c r="E70" s="6"/>
      <c r="F70" s="7"/>
      <c r="G70" s="7"/>
      <c r="H70" s="7"/>
      <c r="I70" s="8"/>
      <c r="J70" s="8"/>
      <c r="K70" s="8"/>
      <c r="L70" s="8"/>
      <c r="M70" s="7"/>
      <c r="N70" s="7"/>
      <c r="O70" s="8"/>
      <c r="P70" s="8"/>
      <c r="Q70" s="9">
        <f>IF(B70&lt;&gt;0,IF($L$3="YES",FRINGE!$C$14,(SUM(Payroll!I70:L70)+SUM(Payroll!O70:P70)+SUM(Payroll!F70:H70)*8/2080+SUM(Payroll!M70:N70)*12/(E70*2080))),0)</f>
        <v>0</v>
      </c>
      <c r="R70" s="9">
        <f>IF(B70&lt;&gt;0,IF($L$3="YES",FRINGE!$E$14,SUM(Payroll!I70:L70)+O70),0)</f>
        <v>0</v>
      </c>
      <c r="S70" s="4" t="str">
        <f t="shared" si="1"/>
        <v/>
      </c>
      <c r="T70" s="4" t="str">
        <f t="shared" si="2"/>
        <v/>
      </c>
    </row>
    <row r="71" spans="1:20" x14ac:dyDescent="0.35">
      <c r="A71" s="4" t="str">
        <f t="shared" ref="A71:A134" si="3">IF(B71&lt;&gt;0,_xlfn.CONCAT(B71,X71,C71),"")</f>
        <v/>
      </c>
      <c r="B71" s="75"/>
      <c r="C71" s="75"/>
      <c r="D71" s="75"/>
      <c r="E71" s="6"/>
      <c r="F71" s="7"/>
      <c r="G71" s="7"/>
      <c r="H71" s="7"/>
      <c r="I71" s="8"/>
      <c r="J71" s="8"/>
      <c r="K71" s="8"/>
      <c r="L71" s="8"/>
      <c r="M71" s="7"/>
      <c r="N71" s="7"/>
      <c r="O71" s="8"/>
      <c r="P71" s="8"/>
      <c r="Q71" s="9">
        <f>IF(B71&lt;&gt;0,IF($L$3="YES",FRINGE!$C$14,(SUM(Payroll!I71:L71)+SUM(Payroll!O71:P71)+SUM(Payroll!F71:H71)*8/2080+SUM(Payroll!M71:N71)*12/(E71*2080))),0)</f>
        <v>0</v>
      </c>
      <c r="R71" s="9">
        <f>IF(B71&lt;&gt;0,IF($L$3="YES",FRINGE!$E$14,SUM(Payroll!I71:L71)+O71),0)</f>
        <v>0</v>
      </c>
      <c r="S71" s="4" t="str">
        <f t="shared" ref="S71:S134" si="4">IF(E71&lt;&gt;0,E71*(1+Q71),"")</f>
        <v/>
      </c>
      <c r="T71" s="4" t="str">
        <f t="shared" ref="T71:T134" si="5">IF(B71&lt;&gt;0,(E71*1.5*(1+R71)),"")</f>
        <v/>
      </c>
    </row>
    <row r="72" spans="1:20" x14ac:dyDescent="0.35">
      <c r="A72" s="4" t="str">
        <f t="shared" si="3"/>
        <v/>
      </c>
      <c r="B72" s="75"/>
      <c r="C72" s="75"/>
      <c r="D72" s="75"/>
      <c r="E72" s="6"/>
      <c r="F72" s="7"/>
      <c r="G72" s="7"/>
      <c r="H72" s="7"/>
      <c r="I72" s="8"/>
      <c r="J72" s="8"/>
      <c r="K72" s="8"/>
      <c r="L72" s="8"/>
      <c r="M72" s="7"/>
      <c r="N72" s="7"/>
      <c r="O72" s="8"/>
      <c r="P72" s="8"/>
      <c r="Q72" s="9">
        <f>IF(B72&lt;&gt;0,IF($L$3="YES",FRINGE!$C$14,(SUM(Payroll!I72:L72)+SUM(Payroll!O72:P72)+SUM(Payroll!F72:H72)*8/2080+SUM(Payroll!M72:N72)*12/(E72*2080))),0)</f>
        <v>0</v>
      </c>
      <c r="R72" s="9">
        <f>IF(B72&lt;&gt;0,IF($L$3="YES",FRINGE!$E$14,SUM(Payroll!I72:L72)+O72),0)</f>
        <v>0</v>
      </c>
      <c r="S72" s="4" t="str">
        <f t="shared" si="4"/>
        <v/>
      </c>
      <c r="T72" s="4" t="str">
        <f t="shared" si="5"/>
        <v/>
      </c>
    </row>
    <row r="73" spans="1:20" x14ac:dyDescent="0.35">
      <c r="A73" s="4" t="str">
        <f t="shared" si="3"/>
        <v/>
      </c>
      <c r="B73" s="75"/>
      <c r="C73" s="75"/>
      <c r="D73" s="75"/>
      <c r="E73" s="6"/>
      <c r="F73" s="7"/>
      <c r="G73" s="7"/>
      <c r="H73" s="7"/>
      <c r="I73" s="8"/>
      <c r="J73" s="8"/>
      <c r="K73" s="8"/>
      <c r="L73" s="8"/>
      <c r="M73" s="7"/>
      <c r="N73" s="7"/>
      <c r="O73" s="8"/>
      <c r="P73" s="8"/>
      <c r="Q73" s="9">
        <f>IF(B73&lt;&gt;0,IF($L$3="YES",FRINGE!$C$14,(SUM(Payroll!I73:L73)+SUM(Payroll!O73:P73)+SUM(Payroll!F73:H73)*8/2080+SUM(Payroll!M73:N73)*12/(E73*2080))),0)</f>
        <v>0</v>
      </c>
      <c r="R73" s="9">
        <f>IF(B73&lt;&gt;0,IF($L$3="YES",FRINGE!$E$14,SUM(Payroll!I73:L73)+O73),0)</f>
        <v>0</v>
      </c>
      <c r="S73" s="4" t="str">
        <f t="shared" si="4"/>
        <v/>
      </c>
      <c r="T73" s="4" t="str">
        <f t="shared" si="5"/>
        <v/>
      </c>
    </row>
    <row r="74" spans="1:20" x14ac:dyDescent="0.35">
      <c r="A74" s="4" t="str">
        <f t="shared" si="3"/>
        <v/>
      </c>
      <c r="B74" s="75"/>
      <c r="C74" s="75"/>
      <c r="D74" s="75"/>
      <c r="E74" s="6"/>
      <c r="F74" s="7"/>
      <c r="G74" s="7"/>
      <c r="H74" s="7"/>
      <c r="I74" s="8"/>
      <c r="J74" s="8"/>
      <c r="K74" s="8"/>
      <c r="L74" s="8"/>
      <c r="M74" s="7"/>
      <c r="N74" s="7"/>
      <c r="O74" s="8"/>
      <c r="P74" s="8"/>
      <c r="Q74" s="9">
        <f>IF(B74&lt;&gt;0,IF($L$3="YES",FRINGE!$C$14,(SUM(Payroll!I74:L74)+SUM(Payroll!O74:P74)+SUM(Payroll!F74:H74)*8/2080+SUM(Payroll!M74:N74)*12/(E74*2080))),0)</f>
        <v>0</v>
      </c>
      <c r="R74" s="9">
        <f>IF(B74&lt;&gt;0,IF($L$3="YES",FRINGE!$E$14,SUM(Payroll!I74:L74)+O74),0)</f>
        <v>0</v>
      </c>
      <c r="S74" s="4" t="str">
        <f t="shared" si="4"/>
        <v/>
      </c>
      <c r="T74" s="4" t="str">
        <f t="shared" si="5"/>
        <v/>
      </c>
    </row>
    <row r="75" spans="1:20" x14ac:dyDescent="0.35">
      <c r="A75" s="4" t="str">
        <f t="shared" si="3"/>
        <v/>
      </c>
      <c r="B75" s="75"/>
      <c r="C75" s="75"/>
      <c r="D75" s="75"/>
      <c r="E75" s="6"/>
      <c r="F75" s="7"/>
      <c r="G75" s="7"/>
      <c r="H75" s="7"/>
      <c r="I75" s="8"/>
      <c r="J75" s="8"/>
      <c r="K75" s="8"/>
      <c r="L75" s="8"/>
      <c r="M75" s="7"/>
      <c r="N75" s="7"/>
      <c r="O75" s="8"/>
      <c r="P75" s="8"/>
      <c r="Q75" s="9">
        <f>IF(B75&lt;&gt;0,IF($L$3="YES",FRINGE!$C$14,(SUM(Payroll!I75:L75)+SUM(Payroll!O75:P75)+SUM(Payroll!F75:H75)*8/2080+SUM(Payroll!M75:N75)*12/(E75*2080))),0)</f>
        <v>0</v>
      </c>
      <c r="R75" s="9">
        <f>IF(B75&lt;&gt;0,IF($L$3="YES",FRINGE!$E$14,SUM(Payroll!I75:L75)+O75),0)</f>
        <v>0</v>
      </c>
      <c r="S75" s="4" t="str">
        <f t="shared" si="4"/>
        <v/>
      </c>
      <c r="T75" s="4" t="str">
        <f t="shared" si="5"/>
        <v/>
      </c>
    </row>
    <row r="76" spans="1:20" x14ac:dyDescent="0.35">
      <c r="A76" s="4" t="str">
        <f t="shared" si="3"/>
        <v/>
      </c>
      <c r="B76" s="75"/>
      <c r="C76" s="75"/>
      <c r="D76" s="75"/>
      <c r="E76" s="6"/>
      <c r="F76" s="7"/>
      <c r="G76" s="7"/>
      <c r="H76" s="7"/>
      <c r="I76" s="8"/>
      <c r="J76" s="8"/>
      <c r="K76" s="8"/>
      <c r="L76" s="8"/>
      <c r="M76" s="7"/>
      <c r="N76" s="7"/>
      <c r="O76" s="8"/>
      <c r="P76" s="8"/>
      <c r="Q76" s="9">
        <f>IF(B76&lt;&gt;0,IF($L$3="YES",FRINGE!$C$14,(SUM(Payroll!I76:L76)+SUM(Payroll!O76:P76)+SUM(Payroll!F76:H76)*8/2080+SUM(Payroll!M76:N76)*12/(E76*2080))),0)</f>
        <v>0</v>
      </c>
      <c r="R76" s="9">
        <f>IF(B76&lt;&gt;0,IF($L$3="YES",FRINGE!$E$14,SUM(Payroll!I76:L76)+O76),0)</f>
        <v>0</v>
      </c>
      <c r="S76" s="4" t="str">
        <f t="shared" si="4"/>
        <v/>
      </c>
      <c r="T76" s="4" t="str">
        <f t="shared" si="5"/>
        <v/>
      </c>
    </row>
    <row r="77" spans="1:20" x14ac:dyDescent="0.35">
      <c r="A77" s="4" t="str">
        <f t="shared" si="3"/>
        <v/>
      </c>
      <c r="B77" s="75"/>
      <c r="C77" s="75"/>
      <c r="D77" s="75"/>
      <c r="E77" s="6"/>
      <c r="F77" s="7"/>
      <c r="G77" s="7"/>
      <c r="H77" s="7"/>
      <c r="I77" s="8"/>
      <c r="J77" s="8"/>
      <c r="K77" s="8"/>
      <c r="L77" s="8"/>
      <c r="M77" s="7"/>
      <c r="N77" s="7"/>
      <c r="O77" s="8"/>
      <c r="P77" s="8"/>
      <c r="Q77" s="9">
        <f>IF(B77&lt;&gt;0,IF($L$3="YES",FRINGE!$C$14,(SUM(Payroll!I77:L77)+SUM(Payroll!O77:P77)+SUM(Payroll!F77:H77)*8/2080+SUM(Payroll!M77:N77)*12/(E77*2080))),0)</f>
        <v>0</v>
      </c>
      <c r="R77" s="9">
        <f>IF(B77&lt;&gt;0,IF($L$3="YES",FRINGE!$E$14,SUM(Payroll!I77:L77)+O77),0)</f>
        <v>0</v>
      </c>
      <c r="S77" s="4" t="str">
        <f t="shared" si="4"/>
        <v/>
      </c>
      <c r="T77" s="4" t="str">
        <f t="shared" si="5"/>
        <v/>
      </c>
    </row>
    <row r="78" spans="1:20" x14ac:dyDescent="0.35">
      <c r="A78" s="4" t="str">
        <f t="shared" si="3"/>
        <v/>
      </c>
      <c r="B78" s="75"/>
      <c r="C78" s="75"/>
      <c r="D78" s="75"/>
      <c r="E78" s="6"/>
      <c r="F78" s="7"/>
      <c r="G78" s="7"/>
      <c r="H78" s="7"/>
      <c r="I78" s="8"/>
      <c r="J78" s="8"/>
      <c r="K78" s="8"/>
      <c r="L78" s="8"/>
      <c r="M78" s="7"/>
      <c r="N78" s="7"/>
      <c r="O78" s="8"/>
      <c r="P78" s="8"/>
      <c r="Q78" s="9">
        <f>IF(B78&lt;&gt;0,IF($L$3="YES",FRINGE!$C$14,(SUM(Payroll!I78:L78)+SUM(Payroll!O78:P78)+SUM(Payroll!F78:H78)*8/2080+SUM(Payroll!M78:N78)*12/(E78*2080))),0)</f>
        <v>0</v>
      </c>
      <c r="R78" s="9">
        <f>IF(B78&lt;&gt;0,IF($L$3="YES",FRINGE!$E$14,SUM(Payroll!I78:L78)+O78),0)</f>
        <v>0</v>
      </c>
      <c r="S78" s="4" t="str">
        <f t="shared" si="4"/>
        <v/>
      </c>
      <c r="T78" s="4" t="str">
        <f t="shared" si="5"/>
        <v/>
      </c>
    </row>
    <row r="79" spans="1:20" x14ac:dyDescent="0.35">
      <c r="A79" s="4" t="str">
        <f t="shared" si="3"/>
        <v/>
      </c>
      <c r="B79" s="75"/>
      <c r="C79" s="75"/>
      <c r="D79" s="75"/>
      <c r="E79" s="6"/>
      <c r="F79" s="7"/>
      <c r="G79" s="7"/>
      <c r="H79" s="7"/>
      <c r="I79" s="8"/>
      <c r="J79" s="8"/>
      <c r="K79" s="8"/>
      <c r="L79" s="8"/>
      <c r="M79" s="7"/>
      <c r="N79" s="7"/>
      <c r="O79" s="8"/>
      <c r="P79" s="8"/>
      <c r="Q79" s="9">
        <f>IF(B79&lt;&gt;0,IF($L$3="YES",FRINGE!$C$14,(SUM(Payroll!I79:L79)+SUM(Payroll!O79:P79)+SUM(Payroll!F79:H79)*8/2080+SUM(Payroll!M79:N79)*12/(E79*2080))),0)</f>
        <v>0</v>
      </c>
      <c r="R79" s="9">
        <f>IF(B79&lt;&gt;0,IF($L$3="YES",FRINGE!$E$14,SUM(Payroll!I79:L79)+O79),0)</f>
        <v>0</v>
      </c>
      <c r="S79" s="4" t="str">
        <f t="shared" si="4"/>
        <v/>
      </c>
      <c r="T79" s="4" t="str">
        <f t="shared" si="5"/>
        <v/>
      </c>
    </row>
    <row r="80" spans="1:20" x14ac:dyDescent="0.35">
      <c r="A80" s="4" t="str">
        <f t="shared" si="3"/>
        <v/>
      </c>
      <c r="B80" s="75"/>
      <c r="C80" s="75"/>
      <c r="D80" s="75"/>
      <c r="E80" s="6"/>
      <c r="F80" s="7"/>
      <c r="G80" s="7"/>
      <c r="H80" s="7"/>
      <c r="I80" s="8"/>
      <c r="J80" s="8"/>
      <c r="K80" s="8"/>
      <c r="L80" s="8"/>
      <c r="M80" s="7"/>
      <c r="N80" s="7"/>
      <c r="O80" s="8"/>
      <c r="P80" s="8"/>
      <c r="Q80" s="9">
        <f>IF(B80&lt;&gt;0,IF($L$3="YES",FRINGE!$C$14,(SUM(Payroll!I80:L80)+SUM(Payroll!O80:P80)+SUM(Payroll!F80:H80)*8/2080+SUM(Payroll!M80:N80)*12/(E80*2080))),0)</f>
        <v>0</v>
      </c>
      <c r="R80" s="9">
        <f>IF(B80&lt;&gt;0,IF($L$3="YES",FRINGE!$E$14,SUM(Payroll!I80:L80)+O80),0)</f>
        <v>0</v>
      </c>
      <c r="S80" s="4" t="str">
        <f t="shared" si="4"/>
        <v/>
      </c>
      <c r="T80" s="4" t="str">
        <f t="shared" si="5"/>
        <v/>
      </c>
    </row>
    <row r="81" spans="1:20" x14ac:dyDescent="0.35">
      <c r="A81" s="4" t="str">
        <f t="shared" si="3"/>
        <v/>
      </c>
      <c r="B81" s="75"/>
      <c r="C81" s="75"/>
      <c r="D81" s="75"/>
      <c r="E81" s="6"/>
      <c r="F81" s="7"/>
      <c r="G81" s="7"/>
      <c r="H81" s="7"/>
      <c r="I81" s="8"/>
      <c r="J81" s="8"/>
      <c r="K81" s="8"/>
      <c r="L81" s="8"/>
      <c r="M81" s="7"/>
      <c r="N81" s="7"/>
      <c r="O81" s="8"/>
      <c r="P81" s="8"/>
      <c r="Q81" s="9">
        <f>IF(B81&lt;&gt;0,IF($L$3="YES",FRINGE!$C$14,(SUM(Payroll!I81:L81)+SUM(Payroll!O81:P81)+SUM(Payroll!F81:H81)*8/2080+SUM(Payroll!M81:N81)*12/(E81*2080))),0)</f>
        <v>0</v>
      </c>
      <c r="R81" s="9">
        <f>IF(B81&lt;&gt;0,IF($L$3="YES",FRINGE!$E$14,SUM(Payroll!I81:L81)+O81),0)</f>
        <v>0</v>
      </c>
      <c r="S81" s="4" t="str">
        <f t="shared" si="4"/>
        <v/>
      </c>
      <c r="T81" s="4" t="str">
        <f t="shared" si="5"/>
        <v/>
      </c>
    </row>
    <row r="82" spans="1:20" x14ac:dyDescent="0.35">
      <c r="A82" s="4" t="str">
        <f t="shared" si="3"/>
        <v/>
      </c>
      <c r="B82" s="75"/>
      <c r="C82" s="75"/>
      <c r="D82" s="75"/>
      <c r="E82" s="6"/>
      <c r="F82" s="7"/>
      <c r="G82" s="7"/>
      <c r="H82" s="7"/>
      <c r="I82" s="8"/>
      <c r="J82" s="8"/>
      <c r="K82" s="8"/>
      <c r="L82" s="8"/>
      <c r="M82" s="7"/>
      <c r="N82" s="7"/>
      <c r="O82" s="8"/>
      <c r="P82" s="8"/>
      <c r="Q82" s="9">
        <f>IF(B82&lt;&gt;0,IF($L$3="YES",FRINGE!$C$14,(SUM(Payroll!I82:L82)+SUM(Payroll!O82:P82)+SUM(Payroll!F82:H82)*8/2080+SUM(Payroll!M82:N82)*12/(E82*2080))),0)</f>
        <v>0</v>
      </c>
      <c r="R82" s="9">
        <f>IF(B82&lt;&gt;0,IF($L$3="YES",FRINGE!$E$14,SUM(Payroll!I82:L82)+O82),0)</f>
        <v>0</v>
      </c>
      <c r="S82" s="4" t="str">
        <f t="shared" si="4"/>
        <v/>
      </c>
      <c r="T82" s="4" t="str">
        <f t="shared" si="5"/>
        <v/>
      </c>
    </row>
    <row r="83" spans="1:20" x14ac:dyDescent="0.35">
      <c r="A83" s="4" t="str">
        <f t="shared" si="3"/>
        <v/>
      </c>
      <c r="B83" s="75"/>
      <c r="C83" s="75"/>
      <c r="D83" s="75"/>
      <c r="E83" s="6"/>
      <c r="F83" s="7"/>
      <c r="G83" s="7"/>
      <c r="H83" s="7"/>
      <c r="I83" s="8"/>
      <c r="J83" s="8"/>
      <c r="K83" s="8"/>
      <c r="L83" s="8"/>
      <c r="M83" s="7"/>
      <c r="N83" s="7"/>
      <c r="O83" s="8"/>
      <c r="P83" s="8"/>
      <c r="Q83" s="9">
        <f>IF(B83&lt;&gt;0,IF($L$3="YES",FRINGE!$C$14,(SUM(Payroll!I83:L83)+SUM(Payroll!O83:P83)+SUM(Payroll!F83:H83)*8/2080+SUM(Payroll!M83:N83)*12/(E83*2080))),0)</f>
        <v>0</v>
      </c>
      <c r="R83" s="9">
        <f>IF(B83&lt;&gt;0,IF($L$3="YES",FRINGE!$E$14,SUM(Payroll!I83:L83)+O83),0)</f>
        <v>0</v>
      </c>
      <c r="S83" s="4" t="str">
        <f t="shared" si="4"/>
        <v/>
      </c>
      <c r="T83" s="4" t="str">
        <f t="shared" si="5"/>
        <v/>
      </c>
    </row>
    <row r="84" spans="1:20" x14ac:dyDescent="0.35">
      <c r="A84" s="4" t="str">
        <f t="shared" si="3"/>
        <v/>
      </c>
      <c r="B84" s="75"/>
      <c r="C84" s="75"/>
      <c r="D84" s="75"/>
      <c r="E84" s="6"/>
      <c r="F84" s="7"/>
      <c r="G84" s="7"/>
      <c r="H84" s="7"/>
      <c r="I84" s="8"/>
      <c r="J84" s="8"/>
      <c r="K84" s="8"/>
      <c r="L84" s="8"/>
      <c r="M84" s="7"/>
      <c r="N84" s="7"/>
      <c r="O84" s="8"/>
      <c r="P84" s="8"/>
      <c r="Q84" s="9">
        <f>IF(B84&lt;&gt;0,IF($L$3="YES",FRINGE!$C$14,(SUM(Payroll!I84:L84)+SUM(Payroll!O84:P84)+SUM(Payroll!F84:H84)*8/2080+SUM(Payroll!M84:N84)*12/(E84*2080))),0)</f>
        <v>0</v>
      </c>
      <c r="R84" s="9">
        <f>IF(B84&lt;&gt;0,IF($L$3="YES",FRINGE!$E$14,SUM(Payroll!I84:L84)+O84),0)</f>
        <v>0</v>
      </c>
      <c r="S84" s="4" t="str">
        <f t="shared" si="4"/>
        <v/>
      </c>
      <c r="T84" s="4" t="str">
        <f t="shared" si="5"/>
        <v/>
      </c>
    </row>
    <row r="85" spans="1:20" x14ac:dyDescent="0.35">
      <c r="A85" s="4" t="str">
        <f t="shared" si="3"/>
        <v/>
      </c>
      <c r="B85" s="75"/>
      <c r="C85" s="75"/>
      <c r="D85" s="75"/>
      <c r="E85" s="6"/>
      <c r="F85" s="7"/>
      <c r="G85" s="7"/>
      <c r="H85" s="7"/>
      <c r="I85" s="8"/>
      <c r="J85" s="8"/>
      <c r="K85" s="8"/>
      <c r="L85" s="8"/>
      <c r="M85" s="7"/>
      <c r="N85" s="7"/>
      <c r="O85" s="8"/>
      <c r="P85" s="8"/>
      <c r="Q85" s="9">
        <f>IF(B85&lt;&gt;0,IF($L$3="YES",FRINGE!$C$14,(SUM(Payroll!I85:L85)+SUM(Payroll!O85:P85)+SUM(Payroll!F85:H85)*8/2080+SUM(Payroll!M85:N85)*12/(E85*2080))),0)</f>
        <v>0</v>
      </c>
      <c r="R85" s="9">
        <f>IF(B85&lt;&gt;0,IF($L$3="YES",FRINGE!$E$14,SUM(Payroll!I85:L85)+O85),0)</f>
        <v>0</v>
      </c>
      <c r="S85" s="4" t="str">
        <f t="shared" si="4"/>
        <v/>
      </c>
      <c r="T85" s="4" t="str">
        <f t="shared" si="5"/>
        <v/>
      </c>
    </row>
    <row r="86" spans="1:20" x14ac:dyDescent="0.35">
      <c r="A86" s="4" t="str">
        <f t="shared" si="3"/>
        <v/>
      </c>
      <c r="B86" s="75"/>
      <c r="C86" s="75"/>
      <c r="D86" s="75"/>
      <c r="E86" s="6"/>
      <c r="F86" s="7"/>
      <c r="G86" s="7"/>
      <c r="H86" s="7"/>
      <c r="I86" s="8"/>
      <c r="J86" s="8"/>
      <c r="K86" s="8"/>
      <c r="L86" s="8"/>
      <c r="M86" s="7"/>
      <c r="N86" s="7"/>
      <c r="O86" s="8"/>
      <c r="P86" s="8"/>
      <c r="Q86" s="9">
        <f>IF(B86&lt;&gt;0,IF($L$3="YES",FRINGE!$C$14,(SUM(Payroll!I86:L86)+SUM(Payroll!O86:P86)+SUM(Payroll!F86:H86)*8/2080+SUM(Payroll!M86:N86)*12/(E86*2080))),0)</f>
        <v>0</v>
      </c>
      <c r="R86" s="9">
        <f>IF(B86&lt;&gt;0,IF($L$3="YES",FRINGE!$E$14,SUM(Payroll!I86:L86)+O86),0)</f>
        <v>0</v>
      </c>
      <c r="S86" s="4" t="str">
        <f t="shared" si="4"/>
        <v/>
      </c>
      <c r="T86" s="4" t="str">
        <f t="shared" si="5"/>
        <v/>
      </c>
    </row>
    <row r="87" spans="1:20" x14ac:dyDescent="0.35">
      <c r="A87" s="4" t="str">
        <f t="shared" si="3"/>
        <v/>
      </c>
      <c r="B87" s="75"/>
      <c r="C87" s="75"/>
      <c r="D87" s="75"/>
      <c r="E87" s="6"/>
      <c r="F87" s="7"/>
      <c r="G87" s="7"/>
      <c r="H87" s="7"/>
      <c r="I87" s="8"/>
      <c r="J87" s="8"/>
      <c r="K87" s="8"/>
      <c r="L87" s="8"/>
      <c r="M87" s="7"/>
      <c r="N87" s="7"/>
      <c r="O87" s="8"/>
      <c r="P87" s="8"/>
      <c r="Q87" s="9">
        <f>IF(B87&lt;&gt;0,IF($L$3="YES",FRINGE!$C$14,(SUM(Payroll!I87:L87)+SUM(Payroll!O87:P87)+SUM(Payroll!F87:H87)*8/2080+SUM(Payroll!M87:N87)*12/(E87*2080))),0)</f>
        <v>0</v>
      </c>
      <c r="R87" s="9">
        <f>IF(B87&lt;&gt;0,IF($L$3="YES",FRINGE!$E$14,SUM(Payroll!I87:L87)+O87),0)</f>
        <v>0</v>
      </c>
      <c r="S87" s="4" t="str">
        <f t="shared" si="4"/>
        <v/>
      </c>
      <c r="T87" s="4" t="str">
        <f t="shared" si="5"/>
        <v/>
      </c>
    </row>
    <row r="88" spans="1:20" x14ac:dyDescent="0.35">
      <c r="A88" s="4" t="str">
        <f t="shared" si="3"/>
        <v/>
      </c>
      <c r="B88" s="75"/>
      <c r="C88" s="75"/>
      <c r="D88" s="75"/>
      <c r="E88" s="6"/>
      <c r="F88" s="7"/>
      <c r="G88" s="7"/>
      <c r="H88" s="7"/>
      <c r="I88" s="8"/>
      <c r="J88" s="8"/>
      <c r="K88" s="8"/>
      <c r="L88" s="8"/>
      <c r="M88" s="7"/>
      <c r="N88" s="7"/>
      <c r="O88" s="8"/>
      <c r="P88" s="8"/>
      <c r="Q88" s="9">
        <f>IF(B88&lt;&gt;0,IF($L$3="YES",FRINGE!$C$14,(SUM(Payroll!I88:L88)+SUM(Payroll!O88:P88)+SUM(Payroll!F88:H88)*8/2080+SUM(Payroll!M88:N88)*12/(E88*2080))),0)</f>
        <v>0</v>
      </c>
      <c r="R88" s="9">
        <f>IF(B88&lt;&gt;0,IF($L$3="YES",FRINGE!$E$14,SUM(Payroll!I88:L88)+O88),0)</f>
        <v>0</v>
      </c>
      <c r="S88" s="4" t="str">
        <f t="shared" si="4"/>
        <v/>
      </c>
      <c r="T88" s="4" t="str">
        <f t="shared" si="5"/>
        <v/>
      </c>
    </row>
    <row r="89" spans="1:20" x14ac:dyDescent="0.35">
      <c r="A89" s="4" t="str">
        <f t="shared" si="3"/>
        <v/>
      </c>
      <c r="B89" s="75"/>
      <c r="C89" s="75"/>
      <c r="D89" s="75"/>
      <c r="E89" s="6"/>
      <c r="F89" s="7"/>
      <c r="G89" s="7"/>
      <c r="H89" s="7"/>
      <c r="I89" s="8"/>
      <c r="J89" s="8"/>
      <c r="K89" s="8"/>
      <c r="L89" s="8"/>
      <c r="M89" s="7"/>
      <c r="N89" s="7"/>
      <c r="O89" s="8"/>
      <c r="P89" s="8"/>
      <c r="Q89" s="9">
        <f>IF(B89&lt;&gt;0,IF($L$3="YES",FRINGE!$C$14,(SUM(Payroll!I89:L89)+SUM(Payroll!O89:P89)+SUM(Payroll!F89:H89)*8/2080+SUM(Payroll!M89:N89)*12/(E89*2080))),0)</f>
        <v>0</v>
      </c>
      <c r="R89" s="9">
        <f>IF(B89&lt;&gt;0,IF($L$3="YES",FRINGE!$E$14,SUM(Payroll!I89:L89)+O89),0)</f>
        <v>0</v>
      </c>
      <c r="S89" s="4" t="str">
        <f t="shared" si="4"/>
        <v/>
      </c>
      <c r="T89" s="4" t="str">
        <f t="shared" si="5"/>
        <v/>
      </c>
    </row>
    <row r="90" spans="1:20" x14ac:dyDescent="0.35">
      <c r="A90" s="4" t="str">
        <f t="shared" si="3"/>
        <v/>
      </c>
      <c r="B90" s="75"/>
      <c r="C90" s="75"/>
      <c r="D90" s="75"/>
      <c r="E90" s="6"/>
      <c r="F90" s="7"/>
      <c r="G90" s="7"/>
      <c r="H90" s="7"/>
      <c r="I90" s="8"/>
      <c r="J90" s="8"/>
      <c r="K90" s="8"/>
      <c r="L90" s="8"/>
      <c r="M90" s="7"/>
      <c r="N90" s="7"/>
      <c r="O90" s="8"/>
      <c r="P90" s="8"/>
      <c r="Q90" s="9">
        <f>IF(B90&lt;&gt;0,IF($L$3="YES",FRINGE!$C$14,(SUM(Payroll!I90:L90)+SUM(Payroll!O90:P90)+SUM(Payroll!F90:H90)*8/2080+SUM(Payroll!M90:N90)*12/(E90*2080))),0)</f>
        <v>0</v>
      </c>
      <c r="R90" s="9">
        <f>IF(B90&lt;&gt;0,IF($L$3="YES",FRINGE!$E$14,SUM(Payroll!I90:L90)+O90),0)</f>
        <v>0</v>
      </c>
      <c r="S90" s="4" t="str">
        <f t="shared" si="4"/>
        <v/>
      </c>
      <c r="T90" s="4" t="str">
        <f t="shared" si="5"/>
        <v/>
      </c>
    </row>
    <row r="91" spans="1:20" x14ac:dyDescent="0.35">
      <c r="A91" s="4" t="str">
        <f t="shared" si="3"/>
        <v/>
      </c>
      <c r="B91" s="75"/>
      <c r="C91" s="75"/>
      <c r="D91" s="75"/>
      <c r="E91" s="6"/>
      <c r="F91" s="7"/>
      <c r="G91" s="7"/>
      <c r="H91" s="7"/>
      <c r="I91" s="8"/>
      <c r="J91" s="8"/>
      <c r="K91" s="8"/>
      <c r="L91" s="8"/>
      <c r="M91" s="7"/>
      <c r="N91" s="7"/>
      <c r="O91" s="8"/>
      <c r="P91" s="8"/>
      <c r="Q91" s="9">
        <f>IF(B91&lt;&gt;0,IF($L$3="YES",FRINGE!$C$14,(SUM(Payroll!I91:L91)+SUM(Payroll!O91:P91)+SUM(Payroll!F91:H91)*8/2080+SUM(Payroll!M91:N91)*12/(E91*2080))),0)</f>
        <v>0</v>
      </c>
      <c r="R91" s="9">
        <f>IF(B91&lt;&gt;0,IF($L$3="YES",FRINGE!$E$14,SUM(Payroll!I91:L91)+O91),0)</f>
        <v>0</v>
      </c>
      <c r="S91" s="4" t="str">
        <f t="shared" si="4"/>
        <v/>
      </c>
      <c r="T91" s="4" t="str">
        <f t="shared" si="5"/>
        <v/>
      </c>
    </row>
    <row r="92" spans="1:20" x14ac:dyDescent="0.35">
      <c r="A92" s="4" t="str">
        <f t="shared" si="3"/>
        <v/>
      </c>
      <c r="B92" s="75"/>
      <c r="C92" s="75"/>
      <c r="D92" s="75"/>
      <c r="E92" s="6"/>
      <c r="F92" s="7"/>
      <c r="G92" s="7"/>
      <c r="H92" s="7"/>
      <c r="I92" s="8"/>
      <c r="J92" s="8"/>
      <c r="K92" s="8"/>
      <c r="L92" s="8"/>
      <c r="M92" s="7"/>
      <c r="N92" s="7"/>
      <c r="O92" s="8"/>
      <c r="P92" s="8"/>
      <c r="Q92" s="9">
        <f>IF(B92&lt;&gt;0,IF($L$3="YES",FRINGE!$C$14,(SUM(Payroll!I92:L92)+SUM(Payroll!O92:P92)+SUM(Payroll!F92:H92)*8/2080+SUM(Payroll!M92:N92)*12/(E92*2080))),0)</f>
        <v>0</v>
      </c>
      <c r="R92" s="9">
        <f>IF(B92&lt;&gt;0,IF($L$3="YES",FRINGE!$E$14,SUM(Payroll!I92:L92)+O92),0)</f>
        <v>0</v>
      </c>
      <c r="S92" s="4" t="str">
        <f t="shared" si="4"/>
        <v/>
      </c>
      <c r="T92" s="4" t="str">
        <f t="shared" si="5"/>
        <v/>
      </c>
    </row>
    <row r="93" spans="1:20" x14ac:dyDescent="0.35">
      <c r="A93" s="4" t="str">
        <f t="shared" si="3"/>
        <v/>
      </c>
      <c r="B93" s="75"/>
      <c r="C93" s="75"/>
      <c r="D93" s="75"/>
      <c r="E93" s="6"/>
      <c r="F93" s="7"/>
      <c r="G93" s="7"/>
      <c r="H93" s="7"/>
      <c r="I93" s="8"/>
      <c r="J93" s="8"/>
      <c r="K93" s="8"/>
      <c r="L93" s="8"/>
      <c r="M93" s="7"/>
      <c r="N93" s="7"/>
      <c r="O93" s="8"/>
      <c r="P93" s="8"/>
      <c r="Q93" s="9">
        <f>IF(B93&lt;&gt;0,IF($L$3="YES",FRINGE!$C$14,(SUM(Payroll!I93:L93)+SUM(Payroll!O93:P93)+SUM(Payroll!F93:H93)*8/2080+SUM(Payroll!M93:N93)*12/(E93*2080))),0)</f>
        <v>0</v>
      </c>
      <c r="R93" s="9">
        <f>IF(B93&lt;&gt;0,IF($L$3="YES",FRINGE!$E$14,SUM(Payroll!I93:L93)+O93),0)</f>
        <v>0</v>
      </c>
      <c r="S93" s="4" t="str">
        <f t="shared" si="4"/>
        <v/>
      </c>
      <c r="T93" s="4" t="str">
        <f t="shared" si="5"/>
        <v/>
      </c>
    </row>
    <row r="94" spans="1:20" x14ac:dyDescent="0.35">
      <c r="A94" s="4" t="str">
        <f t="shared" si="3"/>
        <v/>
      </c>
      <c r="B94" s="75"/>
      <c r="C94" s="75"/>
      <c r="D94" s="75"/>
      <c r="E94" s="6"/>
      <c r="F94" s="7"/>
      <c r="G94" s="7"/>
      <c r="H94" s="7"/>
      <c r="I94" s="8"/>
      <c r="J94" s="8"/>
      <c r="K94" s="8"/>
      <c r="L94" s="8"/>
      <c r="M94" s="7"/>
      <c r="N94" s="7"/>
      <c r="O94" s="8"/>
      <c r="P94" s="8"/>
      <c r="Q94" s="9">
        <f>IF(B94&lt;&gt;0,IF($L$3="YES",FRINGE!$C$14,(SUM(Payroll!I94:L94)+SUM(Payroll!O94:P94)+SUM(Payroll!F94:H94)*8/2080+SUM(Payroll!M94:N94)*12/(E94*2080))),0)</f>
        <v>0</v>
      </c>
      <c r="R94" s="9">
        <f>IF(B94&lt;&gt;0,IF($L$3="YES",FRINGE!$E$14,SUM(Payroll!I94:L94)+O94),0)</f>
        <v>0</v>
      </c>
      <c r="S94" s="4" t="str">
        <f t="shared" si="4"/>
        <v/>
      </c>
      <c r="T94" s="4" t="str">
        <f t="shared" si="5"/>
        <v/>
      </c>
    </row>
    <row r="95" spans="1:20" x14ac:dyDescent="0.35">
      <c r="A95" s="4" t="str">
        <f t="shared" si="3"/>
        <v/>
      </c>
      <c r="B95" s="75"/>
      <c r="C95" s="75"/>
      <c r="D95" s="75"/>
      <c r="E95" s="6"/>
      <c r="F95" s="7"/>
      <c r="G95" s="7"/>
      <c r="H95" s="7"/>
      <c r="I95" s="8"/>
      <c r="J95" s="8"/>
      <c r="K95" s="8"/>
      <c r="L95" s="8"/>
      <c r="M95" s="7"/>
      <c r="N95" s="7"/>
      <c r="O95" s="8"/>
      <c r="P95" s="8"/>
      <c r="Q95" s="9">
        <f>IF(B95&lt;&gt;0,IF($L$3="YES",FRINGE!$C$14,(SUM(Payroll!I95:L95)+SUM(Payroll!O95:P95)+SUM(Payroll!F95:H95)*8/2080+SUM(Payroll!M95:N95)*12/(E95*2080))),0)</f>
        <v>0</v>
      </c>
      <c r="R95" s="9">
        <f>IF(B95&lt;&gt;0,IF($L$3="YES",FRINGE!$E$14,SUM(Payroll!I95:L95)+O95),0)</f>
        <v>0</v>
      </c>
      <c r="S95" s="4" t="str">
        <f t="shared" si="4"/>
        <v/>
      </c>
      <c r="T95" s="4" t="str">
        <f t="shared" si="5"/>
        <v/>
      </c>
    </row>
    <row r="96" spans="1:20" x14ac:dyDescent="0.35">
      <c r="A96" s="4" t="str">
        <f t="shared" si="3"/>
        <v/>
      </c>
      <c r="B96" s="75"/>
      <c r="C96" s="75"/>
      <c r="D96" s="75"/>
      <c r="E96" s="6"/>
      <c r="F96" s="7"/>
      <c r="G96" s="7"/>
      <c r="H96" s="7"/>
      <c r="I96" s="8"/>
      <c r="J96" s="8"/>
      <c r="K96" s="8"/>
      <c r="L96" s="8"/>
      <c r="M96" s="7"/>
      <c r="N96" s="7"/>
      <c r="O96" s="8"/>
      <c r="P96" s="8"/>
      <c r="Q96" s="9">
        <f>IF(B96&lt;&gt;0,IF($L$3="YES",FRINGE!$C$14,(SUM(Payroll!I96:L96)+SUM(Payroll!O96:P96)+SUM(Payroll!F96:H96)*8/2080+SUM(Payroll!M96:N96)*12/(E96*2080))),0)</f>
        <v>0</v>
      </c>
      <c r="R96" s="9">
        <f>IF(B96&lt;&gt;0,IF($L$3="YES",FRINGE!$E$14,SUM(Payroll!I96:L96)+O96),0)</f>
        <v>0</v>
      </c>
      <c r="S96" s="4" t="str">
        <f t="shared" si="4"/>
        <v/>
      </c>
      <c r="T96" s="4" t="str">
        <f t="shared" si="5"/>
        <v/>
      </c>
    </row>
    <row r="97" spans="1:20" x14ac:dyDescent="0.35">
      <c r="A97" s="4" t="str">
        <f t="shared" si="3"/>
        <v/>
      </c>
      <c r="B97" s="75"/>
      <c r="C97" s="75"/>
      <c r="D97" s="75"/>
      <c r="E97" s="6"/>
      <c r="F97" s="7"/>
      <c r="G97" s="7"/>
      <c r="H97" s="7"/>
      <c r="I97" s="8"/>
      <c r="J97" s="8"/>
      <c r="K97" s="8"/>
      <c r="L97" s="8"/>
      <c r="M97" s="7"/>
      <c r="N97" s="7"/>
      <c r="O97" s="8"/>
      <c r="P97" s="8"/>
      <c r="Q97" s="9">
        <f>IF(B97&lt;&gt;0,IF($L$3="YES",FRINGE!$C$14,(SUM(Payroll!I97:L97)+SUM(Payroll!O97:P97)+SUM(Payroll!F97:H97)*8/2080+SUM(Payroll!M97:N97)*12/(E97*2080))),0)</f>
        <v>0</v>
      </c>
      <c r="R97" s="9">
        <f>IF(B97&lt;&gt;0,IF($L$3="YES",FRINGE!$E$14,SUM(Payroll!I97:L97)+O97),0)</f>
        <v>0</v>
      </c>
      <c r="S97" s="4" t="str">
        <f t="shared" si="4"/>
        <v/>
      </c>
      <c r="T97" s="4" t="str">
        <f t="shared" si="5"/>
        <v/>
      </c>
    </row>
    <row r="98" spans="1:20" x14ac:dyDescent="0.35">
      <c r="A98" s="4" t="str">
        <f t="shared" si="3"/>
        <v/>
      </c>
      <c r="B98" s="75"/>
      <c r="C98" s="75"/>
      <c r="D98" s="75"/>
      <c r="E98" s="6"/>
      <c r="F98" s="7"/>
      <c r="G98" s="7"/>
      <c r="H98" s="7"/>
      <c r="I98" s="8"/>
      <c r="J98" s="8"/>
      <c r="K98" s="8"/>
      <c r="L98" s="8"/>
      <c r="M98" s="7"/>
      <c r="N98" s="7"/>
      <c r="O98" s="8"/>
      <c r="P98" s="8"/>
      <c r="Q98" s="9">
        <f>IF(B98&lt;&gt;0,IF($L$3="YES",FRINGE!$C$14,(SUM(Payroll!I98:L98)+SUM(Payroll!O98:P98)+SUM(Payroll!F98:H98)*8/2080+SUM(Payroll!M98:N98)*12/(E98*2080))),0)</f>
        <v>0</v>
      </c>
      <c r="R98" s="9">
        <f>IF(B98&lt;&gt;0,IF($L$3="YES",FRINGE!$E$14,SUM(Payroll!I98:L98)+O98),0)</f>
        <v>0</v>
      </c>
      <c r="S98" s="4" t="str">
        <f t="shared" si="4"/>
        <v/>
      </c>
      <c r="T98" s="4" t="str">
        <f t="shared" si="5"/>
        <v/>
      </c>
    </row>
    <row r="99" spans="1:20" x14ac:dyDescent="0.35">
      <c r="A99" s="4" t="str">
        <f t="shared" si="3"/>
        <v/>
      </c>
      <c r="B99" s="75"/>
      <c r="C99" s="75"/>
      <c r="D99" s="75"/>
      <c r="E99" s="6"/>
      <c r="F99" s="7"/>
      <c r="G99" s="7"/>
      <c r="H99" s="7"/>
      <c r="I99" s="8"/>
      <c r="J99" s="8"/>
      <c r="K99" s="8"/>
      <c r="L99" s="8"/>
      <c r="M99" s="7"/>
      <c r="N99" s="7"/>
      <c r="O99" s="8"/>
      <c r="P99" s="8"/>
      <c r="Q99" s="9">
        <f>IF(B99&lt;&gt;0,IF($L$3="YES",FRINGE!$C$14,(SUM(Payroll!I99:L99)+SUM(Payroll!O99:P99)+SUM(Payroll!F99:H99)*8/2080+SUM(Payroll!M99:N99)*12/(E99*2080))),0)</f>
        <v>0</v>
      </c>
      <c r="R99" s="9">
        <f>IF(B99&lt;&gt;0,IF($L$3="YES",FRINGE!$E$14,SUM(Payroll!I99:L99)+O99),0)</f>
        <v>0</v>
      </c>
      <c r="S99" s="4" t="str">
        <f t="shared" si="4"/>
        <v/>
      </c>
      <c r="T99" s="4" t="str">
        <f t="shared" si="5"/>
        <v/>
      </c>
    </row>
    <row r="100" spans="1:20" x14ac:dyDescent="0.35">
      <c r="A100" s="4" t="str">
        <f t="shared" si="3"/>
        <v/>
      </c>
      <c r="B100" s="75"/>
      <c r="C100" s="75"/>
      <c r="D100" s="75"/>
      <c r="E100" s="6"/>
      <c r="F100" s="7"/>
      <c r="G100" s="7"/>
      <c r="H100" s="7"/>
      <c r="I100" s="8"/>
      <c r="J100" s="8"/>
      <c r="K100" s="8"/>
      <c r="L100" s="8"/>
      <c r="M100" s="7"/>
      <c r="N100" s="7"/>
      <c r="O100" s="8"/>
      <c r="P100" s="8"/>
      <c r="Q100" s="9">
        <f>IF(B100&lt;&gt;0,IF($L$3="YES",FRINGE!$C$14,(SUM(Payroll!I100:L100)+SUM(Payroll!O100:P100)+SUM(Payroll!F100:H100)*8/2080+SUM(Payroll!M100:N100)*12/(E100*2080))),0)</f>
        <v>0</v>
      </c>
      <c r="R100" s="9">
        <f>IF(B100&lt;&gt;0,IF($L$3="YES",FRINGE!$E$14,SUM(Payroll!I100:L100)+O100),0)</f>
        <v>0</v>
      </c>
      <c r="S100" s="4" t="str">
        <f t="shared" si="4"/>
        <v/>
      </c>
      <c r="T100" s="4" t="str">
        <f t="shared" si="5"/>
        <v/>
      </c>
    </row>
    <row r="101" spans="1:20" x14ac:dyDescent="0.35">
      <c r="A101" s="4" t="str">
        <f t="shared" si="3"/>
        <v/>
      </c>
      <c r="B101" s="75"/>
      <c r="C101" s="75"/>
      <c r="D101" s="75"/>
      <c r="E101" s="6"/>
      <c r="F101" s="7"/>
      <c r="G101" s="7"/>
      <c r="H101" s="7"/>
      <c r="I101" s="8"/>
      <c r="J101" s="8"/>
      <c r="K101" s="8"/>
      <c r="L101" s="8"/>
      <c r="M101" s="7"/>
      <c r="N101" s="7"/>
      <c r="O101" s="8"/>
      <c r="P101" s="8"/>
      <c r="Q101" s="9">
        <f>IF(B101&lt;&gt;0,IF($L$3="YES",FRINGE!$C$14,(SUM(Payroll!I101:L101)+SUM(Payroll!O101:P101)+SUM(Payroll!F101:H101)*8/2080+SUM(Payroll!M101:N101)*12/(E101*2080))),0)</f>
        <v>0</v>
      </c>
      <c r="R101" s="9">
        <f>IF(B101&lt;&gt;0,IF($L$3="YES",FRINGE!$E$14,SUM(Payroll!I101:L101)+O101),0)</f>
        <v>0</v>
      </c>
      <c r="S101" s="4" t="str">
        <f t="shared" si="4"/>
        <v/>
      </c>
      <c r="T101" s="4" t="str">
        <f t="shared" si="5"/>
        <v/>
      </c>
    </row>
    <row r="102" spans="1:20" x14ac:dyDescent="0.35">
      <c r="A102" s="4" t="str">
        <f t="shared" si="3"/>
        <v/>
      </c>
      <c r="B102" s="75"/>
      <c r="C102" s="75"/>
      <c r="D102" s="75"/>
      <c r="E102" s="6"/>
      <c r="F102" s="7"/>
      <c r="G102" s="7"/>
      <c r="H102" s="7"/>
      <c r="I102" s="8"/>
      <c r="J102" s="8"/>
      <c r="K102" s="8"/>
      <c r="L102" s="8"/>
      <c r="M102" s="7"/>
      <c r="N102" s="7"/>
      <c r="O102" s="8"/>
      <c r="P102" s="8"/>
      <c r="Q102" s="9">
        <f>IF(B102&lt;&gt;0,IF($L$3="YES",FRINGE!$C$14,(SUM(Payroll!I102:L102)+SUM(Payroll!O102:P102)+SUM(Payroll!F102:H102)*8/2080+SUM(Payroll!M102:N102)*12/(E102*2080))),0)</f>
        <v>0</v>
      </c>
      <c r="R102" s="9">
        <f>IF(B102&lt;&gt;0,IF($L$3="YES",FRINGE!$E$14,SUM(Payroll!I102:L102)+O102),0)</f>
        <v>0</v>
      </c>
      <c r="S102" s="4" t="str">
        <f t="shared" si="4"/>
        <v/>
      </c>
      <c r="T102" s="4" t="str">
        <f t="shared" si="5"/>
        <v/>
      </c>
    </row>
    <row r="103" spans="1:20" x14ac:dyDescent="0.35">
      <c r="A103" s="4" t="str">
        <f t="shared" si="3"/>
        <v/>
      </c>
      <c r="B103" s="75"/>
      <c r="C103" s="75"/>
      <c r="D103" s="75"/>
      <c r="E103" s="6"/>
      <c r="F103" s="7"/>
      <c r="G103" s="7"/>
      <c r="H103" s="7"/>
      <c r="I103" s="8"/>
      <c r="J103" s="8"/>
      <c r="K103" s="8"/>
      <c r="L103" s="8"/>
      <c r="M103" s="7"/>
      <c r="N103" s="7"/>
      <c r="O103" s="8"/>
      <c r="P103" s="8"/>
      <c r="Q103" s="9">
        <f>IF(B103&lt;&gt;0,IF($L$3="YES",FRINGE!$C$14,(SUM(Payroll!I103:L103)+SUM(Payroll!O103:P103)+SUM(Payroll!F103:H103)*8/2080+SUM(Payroll!M103:N103)*12/(E103*2080))),0)</f>
        <v>0</v>
      </c>
      <c r="R103" s="9">
        <f>IF(B103&lt;&gt;0,IF($L$3="YES",FRINGE!$E$14,SUM(Payroll!I103:L103)+O103),0)</f>
        <v>0</v>
      </c>
      <c r="S103" s="4" t="str">
        <f t="shared" si="4"/>
        <v/>
      </c>
      <c r="T103" s="4" t="str">
        <f t="shared" si="5"/>
        <v/>
      </c>
    </row>
    <row r="104" spans="1:20" x14ac:dyDescent="0.35">
      <c r="A104" s="4" t="str">
        <f t="shared" si="3"/>
        <v/>
      </c>
      <c r="B104" s="75"/>
      <c r="C104" s="75"/>
      <c r="D104" s="75"/>
      <c r="E104" s="6"/>
      <c r="F104" s="7"/>
      <c r="G104" s="7"/>
      <c r="H104" s="7"/>
      <c r="I104" s="8"/>
      <c r="J104" s="8"/>
      <c r="K104" s="8"/>
      <c r="L104" s="8"/>
      <c r="M104" s="7"/>
      <c r="N104" s="7"/>
      <c r="O104" s="8"/>
      <c r="P104" s="8"/>
      <c r="Q104" s="9">
        <f>IF(B104&lt;&gt;0,IF($L$3="YES",FRINGE!$C$14,(SUM(Payroll!I104:L104)+SUM(Payroll!O104:P104)+SUM(Payroll!F104:H104)*8/2080+SUM(Payroll!M104:N104)*12/(E104*2080))),0)</f>
        <v>0</v>
      </c>
      <c r="R104" s="9">
        <f>IF(B104&lt;&gt;0,IF($L$3="YES",FRINGE!$E$14,SUM(Payroll!I104:L104)+O104),0)</f>
        <v>0</v>
      </c>
      <c r="S104" s="4" t="str">
        <f t="shared" si="4"/>
        <v/>
      </c>
      <c r="T104" s="4" t="str">
        <f t="shared" si="5"/>
        <v/>
      </c>
    </row>
    <row r="105" spans="1:20" x14ac:dyDescent="0.35">
      <c r="A105" s="4" t="str">
        <f t="shared" si="3"/>
        <v/>
      </c>
      <c r="B105" s="75"/>
      <c r="C105" s="75"/>
      <c r="D105" s="75"/>
      <c r="E105" s="6"/>
      <c r="F105" s="7"/>
      <c r="G105" s="7"/>
      <c r="H105" s="7"/>
      <c r="I105" s="8"/>
      <c r="J105" s="8"/>
      <c r="K105" s="8"/>
      <c r="L105" s="8"/>
      <c r="M105" s="7"/>
      <c r="N105" s="7"/>
      <c r="O105" s="8"/>
      <c r="P105" s="8"/>
      <c r="Q105" s="9">
        <f>IF(B105&lt;&gt;0,IF($L$3="YES",FRINGE!$C$14,(SUM(Payroll!I105:L105)+SUM(Payroll!O105:P105)+SUM(Payroll!F105:H105)*8/2080+SUM(Payroll!M105:N105)*12/(E105*2080))),0)</f>
        <v>0</v>
      </c>
      <c r="R105" s="9">
        <f>IF(B105&lt;&gt;0,IF($L$3="YES",FRINGE!$E$14,SUM(Payroll!I105:L105)+O105),0)</f>
        <v>0</v>
      </c>
      <c r="S105" s="4" t="str">
        <f t="shared" si="4"/>
        <v/>
      </c>
      <c r="T105" s="4" t="str">
        <f t="shared" si="5"/>
        <v/>
      </c>
    </row>
    <row r="106" spans="1:20" x14ac:dyDescent="0.35">
      <c r="A106" s="4" t="str">
        <f t="shared" si="3"/>
        <v/>
      </c>
      <c r="B106" s="75"/>
      <c r="C106" s="75"/>
      <c r="D106" s="75"/>
      <c r="E106" s="6"/>
      <c r="F106" s="7"/>
      <c r="G106" s="7"/>
      <c r="H106" s="7"/>
      <c r="I106" s="8"/>
      <c r="J106" s="8"/>
      <c r="K106" s="8"/>
      <c r="L106" s="8"/>
      <c r="M106" s="7"/>
      <c r="N106" s="7"/>
      <c r="O106" s="8"/>
      <c r="P106" s="8"/>
      <c r="Q106" s="9">
        <f>IF(B106&lt;&gt;0,IF($L$3="YES",FRINGE!$C$14,(SUM(Payroll!I106:L106)+SUM(Payroll!O106:P106)+SUM(Payroll!F106:H106)*8/2080+SUM(Payroll!M106:N106)*12/(E106*2080))),0)</f>
        <v>0</v>
      </c>
      <c r="R106" s="9">
        <f>IF(B106&lt;&gt;0,IF($L$3="YES",FRINGE!$E$14,SUM(Payroll!I106:L106)+O106),0)</f>
        <v>0</v>
      </c>
      <c r="S106" s="4" t="str">
        <f t="shared" si="4"/>
        <v/>
      </c>
      <c r="T106" s="4" t="str">
        <f t="shared" si="5"/>
        <v/>
      </c>
    </row>
    <row r="107" spans="1:20" x14ac:dyDescent="0.35">
      <c r="A107" s="4" t="str">
        <f t="shared" si="3"/>
        <v/>
      </c>
      <c r="B107" s="75"/>
      <c r="C107" s="75"/>
      <c r="D107" s="75"/>
      <c r="E107" s="6"/>
      <c r="F107" s="7"/>
      <c r="G107" s="7"/>
      <c r="H107" s="7"/>
      <c r="I107" s="8"/>
      <c r="J107" s="8"/>
      <c r="K107" s="8"/>
      <c r="L107" s="8"/>
      <c r="M107" s="7"/>
      <c r="N107" s="7"/>
      <c r="O107" s="8"/>
      <c r="P107" s="8"/>
      <c r="Q107" s="9">
        <f>IF(B107&lt;&gt;0,IF($L$3="YES",FRINGE!$C$14,(SUM(Payroll!I107:L107)+SUM(Payroll!O107:P107)+SUM(Payroll!F107:H107)*8/2080+SUM(Payroll!M107:N107)*12/(E107*2080))),0)</f>
        <v>0</v>
      </c>
      <c r="R107" s="9">
        <f>IF(B107&lt;&gt;0,IF($L$3="YES",FRINGE!$E$14,SUM(Payroll!I107:L107)+O107),0)</f>
        <v>0</v>
      </c>
      <c r="S107" s="4" t="str">
        <f t="shared" si="4"/>
        <v/>
      </c>
      <c r="T107" s="4" t="str">
        <f t="shared" si="5"/>
        <v/>
      </c>
    </row>
    <row r="108" spans="1:20" x14ac:dyDescent="0.35">
      <c r="A108" s="4" t="str">
        <f t="shared" si="3"/>
        <v/>
      </c>
      <c r="B108" s="75"/>
      <c r="C108" s="75"/>
      <c r="D108" s="75"/>
      <c r="E108" s="6"/>
      <c r="F108" s="7"/>
      <c r="G108" s="7"/>
      <c r="H108" s="7"/>
      <c r="I108" s="8"/>
      <c r="J108" s="8"/>
      <c r="K108" s="8"/>
      <c r="L108" s="8"/>
      <c r="M108" s="7"/>
      <c r="N108" s="7"/>
      <c r="O108" s="8"/>
      <c r="P108" s="8"/>
      <c r="Q108" s="9">
        <f>IF(B108&lt;&gt;0,IF($L$3="YES",FRINGE!$C$14,(SUM(Payroll!I108:L108)+SUM(Payroll!O108:P108)+SUM(Payroll!F108:H108)*8/2080+SUM(Payroll!M108:N108)*12/(E108*2080))),0)</f>
        <v>0</v>
      </c>
      <c r="R108" s="9">
        <f>IF(B108&lt;&gt;0,IF($L$3="YES",FRINGE!$E$14,SUM(Payroll!I108:L108)+O108),0)</f>
        <v>0</v>
      </c>
      <c r="S108" s="4" t="str">
        <f t="shared" si="4"/>
        <v/>
      </c>
      <c r="T108" s="4" t="str">
        <f t="shared" si="5"/>
        <v/>
      </c>
    </row>
    <row r="109" spans="1:20" x14ac:dyDescent="0.35">
      <c r="A109" s="4" t="str">
        <f t="shared" si="3"/>
        <v/>
      </c>
      <c r="B109" s="75"/>
      <c r="C109" s="75"/>
      <c r="D109" s="75"/>
      <c r="E109" s="6"/>
      <c r="F109" s="7"/>
      <c r="G109" s="7"/>
      <c r="H109" s="7"/>
      <c r="I109" s="8"/>
      <c r="J109" s="8"/>
      <c r="K109" s="8"/>
      <c r="L109" s="8"/>
      <c r="M109" s="7"/>
      <c r="N109" s="7"/>
      <c r="O109" s="8"/>
      <c r="P109" s="8"/>
      <c r="Q109" s="9">
        <f>IF(B109&lt;&gt;0,IF($L$3="YES",FRINGE!$C$14,(SUM(Payroll!I109:L109)+SUM(Payroll!O109:P109)+SUM(Payroll!F109:H109)*8/2080+SUM(Payroll!M109:N109)*12/(E109*2080))),0)</f>
        <v>0</v>
      </c>
      <c r="R109" s="9">
        <f>IF(B109&lt;&gt;0,IF($L$3="YES",FRINGE!$E$14,SUM(Payroll!I109:L109)+O109),0)</f>
        <v>0</v>
      </c>
      <c r="S109" s="4" t="str">
        <f t="shared" si="4"/>
        <v/>
      </c>
      <c r="T109" s="4" t="str">
        <f t="shared" si="5"/>
        <v/>
      </c>
    </row>
    <row r="110" spans="1:20" x14ac:dyDescent="0.35">
      <c r="A110" s="4" t="str">
        <f t="shared" si="3"/>
        <v/>
      </c>
      <c r="B110" s="75"/>
      <c r="C110" s="75"/>
      <c r="D110" s="75"/>
      <c r="E110" s="6"/>
      <c r="F110" s="7"/>
      <c r="G110" s="7"/>
      <c r="H110" s="7"/>
      <c r="I110" s="8"/>
      <c r="J110" s="8"/>
      <c r="K110" s="8"/>
      <c r="L110" s="8"/>
      <c r="M110" s="7"/>
      <c r="N110" s="7"/>
      <c r="O110" s="8"/>
      <c r="P110" s="8"/>
      <c r="Q110" s="9">
        <f>IF(B110&lt;&gt;0,IF($L$3="YES",FRINGE!$C$14,(SUM(Payroll!I110:L110)+SUM(Payroll!O110:P110)+SUM(Payroll!F110:H110)*8/2080+SUM(Payroll!M110:N110)*12/(E110*2080))),0)</f>
        <v>0</v>
      </c>
      <c r="R110" s="9">
        <f>IF(B110&lt;&gt;0,IF($L$3="YES",FRINGE!$E$14,SUM(Payroll!I110:L110)+O110),0)</f>
        <v>0</v>
      </c>
      <c r="S110" s="4" t="str">
        <f t="shared" si="4"/>
        <v/>
      </c>
      <c r="T110" s="4" t="str">
        <f t="shared" si="5"/>
        <v/>
      </c>
    </row>
    <row r="111" spans="1:20" x14ac:dyDescent="0.35">
      <c r="A111" s="4" t="str">
        <f t="shared" si="3"/>
        <v/>
      </c>
      <c r="B111" s="75"/>
      <c r="C111" s="75"/>
      <c r="D111" s="75"/>
      <c r="E111" s="6"/>
      <c r="F111" s="7"/>
      <c r="G111" s="7"/>
      <c r="H111" s="7"/>
      <c r="I111" s="8"/>
      <c r="J111" s="8"/>
      <c r="K111" s="8"/>
      <c r="L111" s="8"/>
      <c r="M111" s="7"/>
      <c r="N111" s="7"/>
      <c r="O111" s="8"/>
      <c r="P111" s="8"/>
      <c r="Q111" s="9">
        <f>IF(B111&lt;&gt;0,IF($L$3="YES",FRINGE!$C$14,(SUM(Payroll!I111:L111)+SUM(Payroll!O111:P111)+SUM(Payroll!F111:H111)*8/2080+SUM(Payroll!M111:N111)*12/(E111*2080))),0)</f>
        <v>0</v>
      </c>
      <c r="R111" s="9">
        <f>IF(B111&lt;&gt;0,IF($L$3="YES",FRINGE!$E$14,SUM(Payroll!I111:L111)+O111),0)</f>
        <v>0</v>
      </c>
      <c r="S111" s="4" t="str">
        <f t="shared" si="4"/>
        <v/>
      </c>
      <c r="T111" s="4" t="str">
        <f t="shared" si="5"/>
        <v/>
      </c>
    </row>
    <row r="112" spans="1:20" x14ac:dyDescent="0.35">
      <c r="A112" s="4" t="str">
        <f t="shared" si="3"/>
        <v/>
      </c>
      <c r="B112" s="75"/>
      <c r="C112" s="75"/>
      <c r="D112" s="75"/>
      <c r="E112" s="6"/>
      <c r="F112" s="7"/>
      <c r="G112" s="7"/>
      <c r="H112" s="7"/>
      <c r="I112" s="8"/>
      <c r="J112" s="8"/>
      <c r="K112" s="8"/>
      <c r="L112" s="8"/>
      <c r="M112" s="7"/>
      <c r="N112" s="7"/>
      <c r="O112" s="8"/>
      <c r="P112" s="8"/>
      <c r="Q112" s="9">
        <f>IF(B112&lt;&gt;0,IF($L$3="YES",FRINGE!$C$14,(SUM(Payroll!I112:L112)+SUM(Payroll!O112:P112)+SUM(Payroll!F112:H112)*8/2080+SUM(Payroll!M112:N112)*12/(E112*2080))),0)</f>
        <v>0</v>
      </c>
      <c r="R112" s="9">
        <f>IF(B112&lt;&gt;0,IF($L$3="YES",FRINGE!$E$14,SUM(Payroll!I112:L112)+O112),0)</f>
        <v>0</v>
      </c>
      <c r="S112" s="4" t="str">
        <f t="shared" si="4"/>
        <v/>
      </c>
      <c r="T112" s="4" t="str">
        <f t="shared" si="5"/>
        <v/>
      </c>
    </row>
    <row r="113" spans="1:20" x14ac:dyDescent="0.35">
      <c r="A113" s="4" t="str">
        <f t="shared" si="3"/>
        <v/>
      </c>
      <c r="B113" s="75"/>
      <c r="C113" s="75"/>
      <c r="D113" s="75"/>
      <c r="E113" s="6"/>
      <c r="F113" s="7"/>
      <c r="G113" s="7"/>
      <c r="H113" s="7"/>
      <c r="I113" s="8"/>
      <c r="J113" s="8"/>
      <c r="K113" s="8"/>
      <c r="L113" s="8"/>
      <c r="M113" s="7"/>
      <c r="N113" s="7"/>
      <c r="O113" s="8"/>
      <c r="P113" s="8"/>
      <c r="Q113" s="9">
        <f>IF(B113&lt;&gt;0,IF($L$3="YES",FRINGE!$C$14,(SUM(Payroll!I113:L113)+SUM(Payroll!O113:P113)+SUM(Payroll!F113:H113)*8/2080+SUM(Payroll!M113:N113)*12/(E113*2080))),0)</f>
        <v>0</v>
      </c>
      <c r="R113" s="9">
        <f>IF(B113&lt;&gt;0,IF($L$3="YES",FRINGE!$E$14,SUM(Payroll!I113:L113)+O113),0)</f>
        <v>0</v>
      </c>
      <c r="S113" s="4" t="str">
        <f t="shared" si="4"/>
        <v/>
      </c>
      <c r="T113" s="4" t="str">
        <f t="shared" si="5"/>
        <v/>
      </c>
    </row>
    <row r="114" spans="1:20" x14ac:dyDescent="0.35">
      <c r="A114" s="4" t="str">
        <f t="shared" si="3"/>
        <v/>
      </c>
      <c r="B114" s="75"/>
      <c r="C114" s="75"/>
      <c r="D114" s="75"/>
      <c r="E114" s="6"/>
      <c r="F114" s="7"/>
      <c r="G114" s="7"/>
      <c r="H114" s="7"/>
      <c r="I114" s="8"/>
      <c r="J114" s="8"/>
      <c r="K114" s="8"/>
      <c r="L114" s="8"/>
      <c r="M114" s="7"/>
      <c r="N114" s="7"/>
      <c r="O114" s="8"/>
      <c r="P114" s="8"/>
      <c r="Q114" s="9">
        <f>IF(B114&lt;&gt;0,IF($L$3="YES",FRINGE!$C$14,(SUM(Payroll!I114:L114)+SUM(Payroll!O114:P114)+SUM(Payroll!F114:H114)*8/2080+SUM(Payroll!M114:N114)*12/(E114*2080))),0)</f>
        <v>0</v>
      </c>
      <c r="R114" s="9">
        <f>IF(B114&lt;&gt;0,IF($L$3="YES",FRINGE!$E$14,SUM(Payroll!I114:L114)+O114),0)</f>
        <v>0</v>
      </c>
      <c r="S114" s="4" t="str">
        <f t="shared" si="4"/>
        <v/>
      </c>
      <c r="T114" s="4" t="str">
        <f t="shared" si="5"/>
        <v/>
      </c>
    </row>
    <row r="115" spans="1:20" x14ac:dyDescent="0.35">
      <c r="A115" s="4" t="str">
        <f t="shared" si="3"/>
        <v/>
      </c>
      <c r="B115" s="75"/>
      <c r="C115" s="75"/>
      <c r="D115" s="75"/>
      <c r="E115" s="6"/>
      <c r="F115" s="7"/>
      <c r="G115" s="7"/>
      <c r="H115" s="7"/>
      <c r="I115" s="8"/>
      <c r="J115" s="8"/>
      <c r="K115" s="8"/>
      <c r="L115" s="8"/>
      <c r="M115" s="7"/>
      <c r="N115" s="7"/>
      <c r="O115" s="8"/>
      <c r="P115" s="8"/>
      <c r="Q115" s="9">
        <f>IF(B115&lt;&gt;0,IF($L$3="YES",FRINGE!$C$14,(SUM(Payroll!I115:L115)+SUM(Payroll!O115:P115)+SUM(Payroll!F115:H115)*8/2080+SUM(Payroll!M115:N115)*12/(E115*2080))),0)</f>
        <v>0</v>
      </c>
      <c r="R115" s="9">
        <f>IF(B115&lt;&gt;0,IF($L$3="YES",FRINGE!$E$14,SUM(Payroll!I115:L115)+O115),0)</f>
        <v>0</v>
      </c>
      <c r="S115" s="4" t="str">
        <f t="shared" si="4"/>
        <v/>
      </c>
      <c r="T115" s="4" t="str">
        <f t="shared" si="5"/>
        <v/>
      </c>
    </row>
    <row r="116" spans="1:20" x14ac:dyDescent="0.35">
      <c r="A116" s="4" t="str">
        <f t="shared" si="3"/>
        <v/>
      </c>
      <c r="B116" s="75"/>
      <c r="C116" s="75"/>
      <c r="D116" s="75"/>
      <c r="E116" s="6"/>
      <c r="F116" s="7"/>
      <c r="G116" s="7"/>
      <c r="H116" s="7"/>
      <c r="I116" s="8"/>
      <c r="J116" s="8"/>
      <c r="K116" s="8"/>
      <c r="L116" s="8"/>
      <c r="M116" s="7"/>
      <c r="N116" s="7"/>
      <c r="O116" s="8"/>
      <c r="P116" s="8"/>
      <c r="Q116" s="9">
        <f>IF(B116&lt;&gt;0,IF($L$3="YES",FRINGE!$C$14,(SUM(Payroll!I116:L116)+SUM(Payroll!O116:P116)+SUM(Payroll!F116:H116)*8/2080+SUM(Payroll!M116:N116)*12/(E116*2080))),0)</f>
        <v>0</v>
      </c>
      <c r="R116" s="9">
        <f>IF(B116&lt;&gt;0,IF($L$3="YES",FRINGE!$E$14,SUM(Payroll!I116:L116)+O116),0)</f>
        <v>0</v>
      </c>
      <c r="S116" s="4" t="str">
        <f t="shared" si="4"/>
        <v/>
      </c>
      <c r="T116" s="4" t="str">
        <f t="shared" si="5"/>
        <v/>
      </c>
    </row>
    <row r="117" spans="1:20" x14ac:dyDescent="0.35">
      <c r="A117" s="4" t="str">
        <f t="shared" si="3"/>
        <v/>
      </c>
      <c r="B117" s="75"/>
      <c r="C117" s="75"/>
      <c r="D117" s="75"/>
      <c r="E117" s="6"/>
      <c r="F117" s="7"/>
      <c r="G117" s="7"/>
      <c r="H117" s="7"/>
      <c r="I117" s="8"/>
      <c r="J117" s="8"/>
      <c r="K117" s="8"/>
      <c r="L117" s="8"/>
      <c r="M117" s="7"/>
      <c r="N117" s="7"/>
      <c r="O117" s="8"/>
      <c r="P117" s="8"/>
      <c r="Q117" s="9">
        <f>IF(B117&lt;&gt;0,IF($L$3="YES",FRINGE!$C$14,(SUM(Payroll!I117:L117)+SUM(Payroll!O117:P117)+SUM(Payroll!F117:H117)*8/2080+SUM(Payroll!M117:N117)*12/(E117*2080))),0)</f>
        <v>0</v>
      </c>
      <c r="R117" s="9">
        <f>IF(B117&lt;&gt;0,IF($L$3="YES",FRINGE!$E$14,SUM(Payroll!I117:L117)+O117),0)</f>
        <v>0</v>
      </c>
      <c r="S117" s="4" t="str">
        <f t="shared" si="4"/>
        <v/>
      </c>
      <c r="T117" s="4" t="str">
        <f t="shared" si="5"/>
        <v/>
      </c>
    </row>
    <row r="118" spans="1:20" x14ac:dyDescent="0.35">
      <c r="A118" s="4" t="str">
        <f t="shared" si="3"/>
        <v/>
      </c>
      <c r="B118" s="75"/>
      <c r="C118" s="75"/>
      <c r="D118" s="75"/>
      <c r="E118" s="6"/>
      <c r="F118" s="7"/>
      <c r="G118" s="7"/>
      <c r="H118" s="7"/>
      <c r="I118" s="8"/>
      <c r="J118" s="8"/>
      <c r="K118" s="8"/>
      <c r="L118" s="8"/>
      <c r="M118" s="7"/>
      <c r="N118" s="7"/>
      <c r="O118" s="8"/>
      <c r="P118" s="8"/>
      <c r="Q118" s="9">
        <f>IF(B118&lt;&gt;0,IF($L$3="YES",FRINGE!$C$14,(SUM(Payroll!I118:L118)+SUM(Payroll!O118:P118)+SUM(Payroll!F118:H118)*8/2080+SUM(Payroll!M118:N118)*12/(E118*2080))),0)</f>
        <v>0</v>
      </c>
      <c r="R118" s="9">
        <f>IF(B118&lt;&gt;0,IF($L$3="YES",FRINGE!$E$14,SUM(Payroll!I118:L118)+O118),0)</f>
        <v>0</v>
      </c>
      <c r="S118" s="4" t="str">
        <f t="shared" si="4"/>
        <v/>
      </c>
      <c r="T118" s="4" t="str">
        <f t="shared" si="5"/>
        <v/>
      </c>
    </row>
    <row r="119" spans="1:20" x14ac:dyDescent="0.35">
      <c r="A119" s="4" t="str">
        <f t="shared" si="3"/>
        <v/>
      </c>
      <c r="B119" s="75"/>
      <c r="C119" s="75"/>
      <c r="D119" s="75"/>
      <c r="E119" s="6"/>
      <c r="F119" s="7"/>
      <c r="G119" s="7"/>
      <c r="H119" s="7"/>
      <c r="I119" s="8"/>
      <c r="J119" s="8"/>
      <c r="K119" s="8"/>
      <c r="L119" s="8"/>
      <c r="M119" s="7"/>
      <c r="N119" s="7"/>
      <c r="O119" s="8"/>
      <c r="P119" s="8"/>
      <c r="Q119" s="9">
        <f>IF(B119&lt;&gt;0,IF($L$3="YES",FRINGE!$C$14,(SUM(Payroll!I119:L119)+SUM(Payroll!O119:P119)+SUM(Payroll!F119:H119)*8/2080+SUM(Payroll!M119:N119)*12/(E119*2080))),0)</f>
        <v>0</v>
      </c>
      <c r="R119" s="9">
        <f>IF(B119&lt;&gt;0,IF($L$3="YES",FRINGE!$E$14,SUM(Payroll!I119:L119)+O119),0)</f>
        <v>0</v>
      </c>
      <c r="S119" s="4" t="str">
        <f t="shared" si="4"/>
        <v/>
      </c>
      <c r="T119" s="4" t="str">
        <f t="shared" si="5"/>
        <v/>
      </c>
    </row>
    <row r="120" spans="1:20" x14ac:dyDescent="0.35">
      <c r="A120" s="4" t="str">
        <f t="shared" si="3"/>
        <v/>
      </c>
      <c r="B120" s="75"/>
      <c r="C120" s="75"/>
      <c r="D120" s="75"/>
      <c r="E120" s="6"/>
      <c r="F120" s="7"/>
      <c r="G120" s="7"/>
      <c r="H120" s="7"/>
      <c r="I120" s="8"/>
      <c r="J120" s="8"/>
      <c r="K120" s="8"/>
      <c r="L120" s="8"/>
      <c r="M120" s="7"/>
      <c r="N120" s="7"/>
      <c r="O120" s="8"/>
      <c r="P120" s="8"/>
      <c r="Q120" s="9">
        <f>IF(B120&lt;&gt;0,IF($L$3="YES",FRINGE!$C$14,(SUM(Payroll!I120:L120)+SUM(Payroll!O120:P120)+SUM(Payroll!F120:H120)*8/2080+SUM(Payroll!M120:N120)*12/(E120*2080))),0)</f>
        <v>0</v>
      </c>
      <c r="R120" s="9">
        <f>IF(B120&lt;&gt;0,IF($L$3="YES",FRINGE!$E$14,SUM(Payroll!I120:L120)+O120),0)</f>
        <v>0</v>
      </c>
      <c r="S120" s="4" t="str">
        <f t="shared" si="4"/>
        <v/>
      </c>
      <c r="T120" s="4" t="str">
        <f t="shared" si="5"/>
        <v/>
      </c>
    </row>
    <row r="121" spans="1:20" x14ac:dyDescent="0.35">
      <c r="A121" s="4" t="str">
        <f t="shared" si="3"/>
        <v/>
      </c>
      <c r="B121" s="75"/>
      <c r="C121" s="75"/>
      <c r="D121" s="75"/>
      <c r="E121" s="6"/>
      <c r="F121" s="7"/>
      <c r="G121" s="7"/>
      <c r="H121" s="7"/>
      <c r="I121" s="8"/>
      <c r="J121" s="8"/>
      <c r="K121" s="8"/>
      <c r="L121" s="8"/>
      <c r="M121" s="7"/>
      <c r="N121" s="7"/>
      <c r="O121" s="8"/>
      <c r="P121" s="8"/>
      <c r="Q121" s="9">
        <f>IF(B121&lt;&gt;0,IF($L$3="YES",FRINGE!$C$14,(SUM(Payroll!I121:L121)+SUM(Payroll!O121:P121)+SUM(Payroll!F121:H121)*8/2080+SUM(Payroll!M121:N121)*12/(E121*2080))),0)</f>
        <v>0</v>
      </c>
      <c r="R121" s="9">
        <f>IF(B121&lt;&gt;0,IF($L$3="YES",FRINGE!$E$14,SUM(Payroll!I121:L121)+O121),0)</f>
        <v>0</v>
      </c>
      <c r="S121" s="4" t="str">
        <f t="shared" si="4"/>
        <v/>
      </c>
      <c r="T121" s="4" t="str">
        <f t="shared" si="5"/>
        <v/>
      </c>
    </row>
    <row r="122" spans="1:20" x14ac:dyDescent="0.35">
      <c r="A122" s="4" t="str">
        <f t="shared" si="3"/>
        <v/>
      </c>
      <c r="B122" s="75"/>
      <c r="C122" s="75"/>
      <c r="D122" s="75"/>
      <c r="E122" s="6"/>
      <c r="F122" s="7"/>
      <c r="G122" s="7"/>
      <c r="H122" s="7"/>
      <c r="I122" s="8"/>
      <c r="J122" s="8"/>
      <c r="K122" s="8"/>
      <c r="L122" s="8"/>
      <c r="M122" s="7"/>
      <c r="N122" s="7"/>
      <c r="O122" s="8"/>
      <c r="P122" s="8"/>
      <c r="Q122" s="9">
        <f>IF(B122&lt;&gt;0,IF($L$3="YES",FRINGE!$C$14,(SUM(Payroll!I122:L122)+SUM(Payroll!O122:P122)+SUM(Payroll!F122:H122)*8/2080+SUM(Payroll!M122:N122)*12/(E122*2080))),0)</f>
        <v>0</v>
      </c>
      <c r="R122" s="9">
        <f>IF(B122&lt;&gt;0,IF($L$3="YES",FRINGE!$E$14,SUM(Payroll!I122:L122)+O122),0)</f>
        <v>0</v>
      </c>
      <c r="S122" s="4" t="str">
        <f t="shared" si="4"/>
        <v/>
      </c>
      <c r="T122" s="4" t="str">
        <f t="shared" si="5"/>
        <v/>
      </c>
    </row>
    <row r="123" spans="1:20" x14ac:dyDescent="0.35">
      <c r="A123" s="4" t="str">
        <f t="shared" si="3"/>
        <v/>
      </c>
      <c r="B123" s="75"/>
      <c r="C123" s="75"/>
      <c r="D123" s="75"/>
      <c r="E123" s="6"/>
      <c r="F123" s="7"/>
      <c r="G123" s="7"/>
      <c r="H123" s="7"/>
      <c r="I123" s="8"/>
      <c r="J123" s="8"/>
      <c r="K123" s="8"/>
      <c r="L123" s="8"/>
      <c r="M123" s="7"/>
      <c r="N123" s="7"/>
      <c r="O123" s="8"/>
      <c r="P123" s="8"/>
      <c r="Q123" s="9">
        <f>IF(B123&lt;&gt;0,IF($L$3="YES",FRINGE!$C$14,(SUM(Payroll!I123:L123)+SUM(Payroll!O123:P123)+SUM(Payroll!F123:H123)*8/2080+SUM(Payroll!M123:N123)*12/(E123*2080))),0)</f>
        <v>0</v>
      </c>
      <c r="R123" s="9">
        <f>IF(B123&lt;&gt;0,IF($L$3="YES",FRINGE!$E$14,SUM(Payroll!I123:L123)+O123),0)</f>
        <v>0</v>
      </c>
      <c r="S123" s="4" t="str">
        <f t="shared" si="4"/>
        <v/>
      </c>
      <c r="T123" s="4" t="str">
        <f t="shared" si="5"/>
        <v/>
      </c>
    </row>
    <row r="124" spans="1:20" x14ac:dyDescent="0.35">
      <c r="A124" s="4" t="str">
        <f t="shared" si="3"/>
        <v/>
      </c>
      <c r="B124" s="75"/>
      <c r="C124" s="75"/>
      <c r="D124" s="75"/>
      <c r="E124" s="6"/>
      <c r="F124" s="7"/>
      <c r="G124" s="7"/>
      <c r="H124" s="7"/>
      <c r="I124" s="8"/>
      <c r="J124" s="8"/>
      <c r="K124" s="8"/>
      <c r="L124" s="8"/>
      <c r="M124" s="7"/>
      <c r="N124" s="7"/>
      <c r="O124" s="8"/>
      <c r="P124" s="8"/>
      <c r="Q124" s="9">
        <f>IF(B124&lt;&gt;0,IF($L$3="YES",FRINGE!$C$14,(SUM(Payroll!I124:L124)+SUM(Payroll!O124:P124)+SUM(Payroll!F124:H124)*8/2080+SUM(Payroll!M124:N124)*12/(E124*2080))),0)</f>
        <v>0</v>
      </c>
      <c r="R124" s="9">
        <f>IF(B124&lt;&gt;0,IF($L$3="YES",FRINGE!$E$14,SUM(Payroll!I124:L124)+O124),0)</f>
        <v>0</v>
      </c>
      <c r="S124" s="4" t="str">
        <f t="shared" si="4"/>
        <v/>
      </c>
      <c r="T124" s="4" t="str">
        <f t="shared" si="5"/>
        <v/>
      </c>
    </row>
    <row r="125" spans="1:20" x14ac:dyDescent="0.35">
      <c r="A125" s="4" t="str">
        <f t="shared" si="3"/>
        <v/>
      </c>
      <c r="B125" s="75"/>
      <c r="C125" s="75"/>
      <c r="D125" s="75"/>
      <c r="E125" s="6"/>
      <c r="F125" s="7"/>
      <c r="G125" s="7"/>
      <c r="H125" s="7"/>
      <c r="I125" s="8"/>
      <c r="J125" s="8"/>
      <c r="K125" s="8"/>
      <c r="L125" s="8"/>
      <c r="M125" s="7"/>
      <c r="N125" s="7"/>
      <c r="O125" s="8"/>
      <c r="P125" s="8"/>
      <c r="Q125" s="9">
        <f>IF(B125&lt;&gt;0,IF($L$3="YES",FRINGE!$C$14,(SUM(Payroll!I125:L125)+SUM(Payroll!O125:P125)+SUM(Payroll!F125:H125)*8/2080+SUM(Payroll!M125:N125)*12/(E125*2080))),0)</f>
        <v>0</v>
      </c>
      <c r="R125" s="9">
        <f>IF(B125&lt;&gt;0,IF($L$3="YES",FRINGE!$E$14,SUM(Payroll!I125:L125)+O125),0)</f>
        <v>0</v>
      </c>
      <c r="S125" s="4" t="str">
        <f t="shared" si="4"/>
        <v/>
      </c>
      <c r="T125" s="4" t="str">
        <f t="shared" si="5"/>
        <v/>
      </c>
    </row>
    <row r="126" spans="1:20" x14ac:dyDescent="0.35">
      <c r="A126" s="4" t="str">
        <f t="shared" si="3"/>
        <v/>
      </c>
      <c r="B126" s="75"/>
      <c r="C126" s="75"/>
      <c r="D126" s="75"/>
      <c r="E126" s="6"/>
      <c r="F126" s="7"/>
      <c r="G126" s="7"/>
      <c r="H126" s="7"/>
      <c r="I126" s="8"/>
      <c r="J126" s="8"/>
      <c r="K126" s="8"/>
      <c r="L126" s="8"/>
      <c r="M126" s="7"/>
      <c r="N126" s="7"/>
      <c r="O126" s="8"/>
      <c r="P126" s="8"/>
      <c r="Q126" s="9">
        <f>IF(B126&lt;&gt;0,IF($L$3="YES",FRINGE!$C$14,(SUM(Payroll!I126:L126)+SUM(Payroll!O126:P126)+SUM(Payroll!F126:H126)*8/2080+SUM(Payroll!M126:N126)*12/(E126*2080))),0)</f>
        <v>0</v>
      </c>
      <c r="R126" s="9">
        <f>IF(B126&lt;&gt;0,IF($L$3="YES",FRINGE!$E$14,SUM(Payroll!I126:L126)+O126),0)</f>
        <v>0</v>
      </c>
      <c r="S126" s="4" t="str">
        <f t="shared" si="4"/>
        <v/>
      </c>
      <c r="T126" s="4" t="str">
        <f t="shared" si="5"/>
        <v/>
      </c>
    </row>
    <row r="127" spans="1:20" x14ac:dyDescent="0.35">
      <c r="A127" s="4" t="str">
        <f t="shared" si="3"/>
        <v/>
      </c>
      <c r="B127" s="75"/>
      <c r="C127" s="75"/>
      <c r="D127" s="75"/>
      <c r="E127" s="6"/>
      <c r="F127" s="7"/>
      <c r="G127" s="7"/>
      <c r="H127" s="7"/>
      <c r="I127" s="8"/>
      <c r="J127" s="8"/>
      <c r="K127" s="8"/>
      <c r="L127" s="8"/>
      <c r="M127" s="7"/>
      <c r="N127" s="7"/>
      <c r="O127" s="8"/>
      <c r="P127" s="8"/>
      <c r="Q127" s="9">
        <f>IF(B127&lt;&gt;0,IF($L$3="YES",FRINGE!$C$14,(SUM(Payroll!I127:L127)+SUM(Payroll!O127:P127)+SUM(Payroll!F127:H127)*8/2080+SUM(Payroll!M127:N127)*12/(E127*2080))),0)</f>
        <v>0</v>
      </c>
      <c r="R127" s="9">
        <f>IF(B127&lt;&gt;0,IF($L$3="YES",FRINGE!$E$14,SUM(Payroll!I127:L127)+O127),0)</f>
        <v>0</v>
      </c>
      <c r="S127" s="4" t="str">
        <f t="shared" si="4"/>
        <v/>
      </c>
      <c r="T127" s="4" t="str">
        <f t="shared" si="5"/>
        <v/>
      </c>
    </row>
    <row r="128" spans="1:20" x14ac:dyDescent="0.35">
      <c r="A128" s="4" t="str">
        <f t="shared" si="3"/>
        <v/>
      </c>
      <c r="B128" s="75"/>
      <c r="C128" s="75"/>
      <c r="D128" s="75"/>
      <c r="E128" s="6"/>
      <c r="F128" s="7"/>
      <c r="G128" s="7"/>
      <c r="H128" s="7"/>
      <c r="I128" s="8"/>
      <c r="J128" s="8"/>
      <c r="K128" s="8"/>
      <c r="L128" s="8"/>
      <c r="M128" s="7"/>
      <c r="N128" s="7"/>
      <c r="O128" s="8"/>
      <c r="P128" s="8"/>
      <c r="Q128" s="9">
        <f>IF(B128&lt;&gt;0,IF($L$3="YES",FRINGE!$C$14,(SUM(Payroll!I128:L128)+SUM(Payroll!O128:P128)+SUM(Payroll!F128:H128)*8/2080+SUM(Payroll!M128:N128)*12/(E128*2080))),0)</f>
        <v>0</v>
      </c>
      <c r="R128" s="9">
        <f>IF(B128&lt;&gt;0,IF($L$3="YES",FRINGE!$E$14,SUM(Payroll!I128:L128)+O128),0)</f>
        <v>0</v>
      </c>
      <c r="S128" s="4" t="str">
        <f t="shared" si="4"/>
        <v/>
      </c>
      <c r="T128" s="4" t="str">
        <f t="shared" si="5"/>
        <v/>
      </c>
    </row>
    <row r="129" spans="1:20" x14ac:dyDescent="0.35">
      <c r="A129" s="4" t="str">
        <f t="shared" si="3"/>
        <v/>
      </c>
      <c r="B129" s="75"/>
      <c r="C129" s="75"/>
      <c r="D129" s="75"/>
      <c r="E129" s="6"/>
      <c r="F129" s="7"/>
      <c r="G129" s="7"/>
      <c r="H129" s="7"/>
      <c r="I129" s="8"/>
      <c r="J129" s="8"/>
      <c r="K129" s="8"/>
      <c r="L129" s="8"/>
      <c r="M129" s="7"/>
      <c r="N129" s="7"/>
      <c r="O129" s="8"/>
      <c r="P129" s="8"/>
      <c r="Q129" s="9">
        <f>IF(B129&lt;&gt;0,IF($L$3="YES",FRINGE!$C$14,(SUM(Payroll!I129:L129)+SUM(Payroll!O129:P129)+SUM(Payroll!F129:H129)*8/2080+SUM(Payroll!M129:N129)*12/(E129*2080))),0)</f>
        <v>0</v>
      </c>
      <c r="R129" s="9">
        <f>IF(B129&lt;&gt;0,IF($L$3="YES",FRINGE!$E$14,SUM(Payroll!I129:L129)+O129),0)</f>
        <v>0</v>
      </c>
      <c r="S129" s="4" t="str">
        <f t="shared" si="4"/>
        <v/>
      </c>
      <c r="T129" s="4" t="str">
        <f t="shared" si="5"/>
        <v/>
      </c>
    </row>
    <row r="130" spans="1:20" x14ac:dyDescent="0.35">
      <c r="A130" s="4" t="str">
        <f t="shared" si="3"/>
        <v/>
      </c>
      <c r="B130" s="75"/>
      <c r="C130" s="75"/>
      <c r="D130" s="75"/>
      <c r="E130" s="6"/>
      <c r="F130" s="7"/>
      <c r="G130" s="7"/>
      <c r="H130" s="7"/>
      <c r="I130" s="8"/>
      <c r="J130" s="8"/>
      <c r="K130" s="8"/>
      <c r="L130" s="8"/>
      <c r="M130" s="7"/>
      <c r="N130" s="7"/>
      <c r="O130" s="8"/>
      <c r="P130" s="8"/>
      <c r="Q130" s="9">
        <f>IF(B130&lt;&gt;0,IF($L$3="YES",FRINGE!$C$14,(SUM(Payroll!I130:L130)+SUM(Payroll!O130:P130)+SUM(Payroll!F130:H130)*8/2080+SUM(Payroll!M130:N130)*12/(E130*2080))),0)</f>
        <v>0</v>
      </c>
      <c r="R130" s="9">
        <f>IF(B130&lt;&gt;0,IF($L$3="YES",FRINGE!$E$14,SUM(Payroll!I130:L130)+O130),0)</f>
        <v>0</v>
      </c>
      <c r="S130" s="4" t="str">
        <f t="shared" si="4"/>
        <v/>
      </c>
      <c r="T130" s="4" t="str">
        <f t="shared" si="5"/>
        <v/>
      </c>
    </row>
    <row r="131" spans="1:20" x14ac:dyDescent="0.35">
      <c r="A131" s="4" t="str">
        <f t="shared" si="3"/>
        <v/>
      </c>
      <c r="B131" s="75"/>
      <c r="C131" s="75"/>
      <c r="D131" s="75"/>
      <c r="E131" s="6"/>
      <c r="F131" s="7"/>
      <c r="G131" s="7"/>
      <c r="H131" s="7"/>
      <c r="I131" s="8"/>
      <c r="J131" s="8"/>
      <c r="K131" s="8"/>
      <c r="L131" s="8"/>
      <c r="M131" s="7"/>
      <c r="N131" s="7"/>
      <c r="O131" s="8"/>
      <c r="P131" s="8"/>
      <c r="Q131" s="9">
        <f>IF(B131&lt;&gt;0,IF($L$3="YES",FRINGE!$C$14,(SUM(Payroll!I131:L131)+SUM(Payroll!O131:P131)+SUM(Payroll!F131:H131)*8/2080+SUM(Payroll!M131:N131)*12/(E131*2080))),0)</f>
        <v>0</v>
      </c>
      <c r="R131" s="9">
        <f>IF(B131&lt;&gt;0,IF($L$3="YES",FRINGE!$E$14,SUM(Payroll!I131:L131)+O131),0)</f>
        <v>0</v>
      </c>
      <c r="S131" s="4" t="str">
        <f t="shared" si="4"/>
        <v/>
      </c>
      <c r="T131" s="4" t="str">
        <f t="shared" si="5"/>
        <v/>
      </c>
    </row>
    <row r="132" spans="1:20" x14ac:dyDescent="0.35">
      <c r="A132" s="4" t="str">
        <f t="shared" si="3"/>
        <v/>
      </c>
      <c r="B132" s="75"/>
      <c r="C132" s="75"/>
      <c r="D132" s="75"/>
      <c r="E132" s="6"/>
      <c r="F132" s="7"/>
      <c r="G132" s="7"/>
      <c r="H132" s="7"/>
      <c r="I132" s="8"/>
      <c r="J132" s="8"/>
      <c r="K132" s="8"/>
      <c r="L132" s="8"/>
      <c r="M132" s="7"/>
      <c r="N132" s="7"/>
      <c r="O132" s="8"/>
      <c r="P132" s="8"/>
      <c r="Q132" s="9">
        <f>IF(B132&lt;&gt;0,IF($L$3="YES",FRINGE!$C$14,(SUM(Payroll!I132:L132)+SUM(Payroll!O132:P132)+SUM(Payroll!F132:H132)*8/2080+SUM(Payroll!M132:N132)*12/(E132*2080))),0)</f>
        <v>0</v>
      </c>
      <c r="R132" s="9">
        <f>IF(B132&lt;&gt;0,IF($L$3="YES",FRINGE!$E$14,SUM(Payroll!I132:L132)+O132),0)</f>
        <v>0</v>
      </c>
      <c r="S132" s="4" t="str">
        <f t="shared" si="4"/>
        <v/>
      </c>
      <c r="T132" s="4" t="str">
        <f t="shared" si="5"/>
        <v/>
      </c>
    </row>
    <row r="133" spans="1:20" x14ac:dyDescent="0.35">
      <c r="A133" s="4" t="str">
        <f t="shared" si="3"/>
        <v/>
      </c>
      <c r="B133" s="75"/>
      <c r="C133" s="75"/>
      <c r="D133" s="75"/>
      <c r="E133" s="6"/>
      <c r="F133" s="7"/>
      <c r="G133" s="7"/>
      <c r="H133" s="7"/>
      <c r="I133" s="8"/>
      <c r="J133" s="8"/>
      <c r="K133" s="8"/>
      <c r="L133" s="8"/>
      <c r="M133" s="7"/>
      <c r="N133" s="7"/>
      <c r="O133" s="8"/>
      <c r="P133" s="8"/>
      <c r="Q133" s="9">
        <f>IF(B133&lt;&gt;0,IF($L$3="YES",FRINGE!$C$14,(SUM(Payroll!I133:L133)+SUM(Payroll!O133:P133)+SUM(Payroll!F133:H133)*8/2080+SUM(Payroll!M133:N133)*12/(E133*2080))),0)</f>
        <v>0</v>
      </c>
      <c r="R133" s="9">
        <f>IF(B133&lt;&gt;0,IF($L$3="YES",FRINGE!$E$14,SUM(Payroll!I133:L133)+O133),0)</f>
        <v>0</v>
      </c>
      <c r="S133" s="4" t="str">
        <f t="shared" si="4"/>
        <v/>
      </c>
      <c r="T133" s="4" t="str">
        <f t="shared" si="5"/>
        <v/>
      </c>
    </row>
    <row r="134" spans="1:20" x14ac:dyDescent="0.35">
      <c r="A134" s="4" t="str">
        <f t="shared" si="3"/>
        <v/>
      </c>
      <c r="B134" s="75"/>
      <c r="C134" s="75"/>
      <c r="D134" s="75"/>
      <c r="E134" s="6"/>
      <c r="F134" s="7"/>
      <c r="G134" s="7"/>
      <c r="H134" s="7"/>
      <c r="I134" s="8"/>
      <c r="J134" s="8"/>
      <c r="K134" s="8"/>
      <c r="L134" s="8"/>
      <c r="M134" s="7"/>
      <c r="N134" s="7"/>
      <c r="O134" s="8"/>
      <c r="P134" s="8"/>
      <c r="Q134" s="9">
        <f>IF(B134&lt;&gt;0,IF($L$3="YES",FRINGE!$C$14,(SUM(Payroll!I134:L134)+SUM(Payroll!O134:P134)+SUM(Payroll!F134:H134)*8/2080+SUM(Payroll!M134:N134)*12/(E134*2080))),0)</f>
        <v>0</v>
      </c>
      <c r="R134" s="9">
        <f>IF(B134&lt;&gt;0,IF($L$3="YES",FRINGE!$E$14,SUM(Payroll!I134:L134)+O134),0)</f>
        <v>0</v>
      </c>
      <c r="S134" s="4" t="str">
        <f t="shared" si="4"/>
        <v/>
      </c>
      <c r="T134" s="4" t="str">
        <f t="shared" si="5"/>
        <v/>
      </c>
    </row>
    <row r="135" spans="1:20" x14ac:dyDescent="0.35">
      <c r="A135" s="4" t="str">
        <f t="shared" ref="A135:A198" si="6">IF(B135&lt;&gt;0,_xlfn.CONCAT(B135,X135,C135),"")</f>
        <v/>
      </c>
      <c r="B135" s="75"/>
      <c r="C135" s="75"/>
      <c r="D135" s="75"/>
      <c r="E135" s="6"/>
      <c r="F135" s="7"/>
      <c r="G135" s="7"/>
      <c r="H135" s="7"/>
      <c r="I135" s="8"/>
      <c r="J135" s="8"/>
      <c r="K135" s="8"/>
      <c r="L135" s="8"/>
      <c r="M135" s="7"/>
      <c r="N135" s="7"/>
      <c r="O135" s="8"/>
      <c r="P135" s="8"/>
      <c r="Q135" s="9">
        <f>IF(B135&lt;&gt;0,IF($L$3="YES",FRINGE!$C$14,(SUM(Payroll!I135:L135)+SUM(Payroll!O135:P135)+SUM(Payroll!F135:H135)*8/2080+SUM(Payroll!M135:N135)*12/(E135*2080))),0)</f>
        <v>0</v>
      </c>
      <c r="R135" s="9">
        <f>IF(B135&lt;&gt;0,IF($L$3="YES",FRINGE!$E$14,SUM(Payroll!I135:L135)+O135),0)</f>
        <v>0</v>
      </c>
      <c r="S135" s="4" t="str">
        <f t="shared" ref="S135:S198" si="7">IF(E135&lt;&gt;0,E135*(1+Q135),"")</f>
        <v/>
      </c>
      <c r="T135" s="4" t="str">
        <f t="shared" ref="T135:T198" si="8">IF(B135&lt;&gt;0,(E135*1.5*(1+R135)),"")</f>
        <v/>
      </c>
    </row>
    <row r="136" spans="1:20" x14ac:dyDescent="0.35">
      <c r="A136" s="4" t="str">
        <f t="shared" si="6"/>
        <v/>
      </c>
      <c r="B136" s="75"/>
      <c r="C136" s="75"/>
      <c r="D136" s="75"/>
      <c r="E136" s="6"/>
      <c r="F136" s="7"/>
      <c r="G136" s="7"/>
      <c r="H136" s="7"/>
      <c r="I136" s="8"/>
      <c r="J136" s="8"/>
      <c r="K136" s="8"/>
      <c r="L136" s="8"/>
      <c r="M136" s="7"/>
      <c r="N136" s="7"/>
      <c r="O136" s="8"/>
      <c r="P136" s="8"/>
      <c r="Q136" s="9">
        <f>IF(B136&lt;&gt;0,IF($L$3="YES",FRINGE!$C$14,(SUM(Payroll!I136:L136)+SUM(Payroll!O136:P136)+SUM(Payroll!F136:H136)*8/2080+SUM(Payroll!M136:N136)*12/(E136*2080))),0)</f>
        <v>0</v>
      </c>
      <c r="R136" s="9">
        <f>IF(B136&lt;&gt;0,IF($L$3="YES",FRINGE!$E$14,SUM(Payroll!I136:L136)+O136),0)</f>
        <v>0</v>
      </c>
      <c r="S136" s="4" t="str">
        <f t="shared" si="7"/>
        <v/>
      </c>
      <c r="T136" s="4" t="str">
        <f t="shared" si="8"/>
        <v/>
      </c>
    </row>
    <row r="137" spans="1:20" x14ac:dyDescent="0.35">
      <c r="A137" s="4" t="str">
        <f t="shared" si="6"/>
        <v/>
      </c>
      <c r="B137" s="75"/>
      <c r="C137" s="75"/>
      <c r="D137" s="75"/>
      <c r="E137" s="6"/>
      <c r="F137" s="7"/>
      <c r="G137" s="7"/>
      <c r="H137" s="7"/>
      <c r="I137" s="8"/>
      <c r="J137" s="8"/>
      <c r="K137" s="8"/>
      <c r="L137" s="8"/>
      <c r="M137" s="7"/>
      <c r="N137" s="7"/>
      <c r="O137" s="8"/>
      <c r="P137" s="8"/>
      <c r="Q137" s="9">
        <f>IF(B137&lt;&gt;0,IF($L$3="YES",FRINGE!$C$14,(SUM(Payroll!I137:L137)+SUM(Payroll!O137:P137)+SUM(Payroll!F137:H137)*8/2080+SUM(Payroll!M137:N137)*12/(E137*2080))),0)</f>
        <v>0</v>
      </c>
      <c r="R137" s="9">
        <f>IF(B137&lt;&gt;0,IF($L$3="YES",FRINGE!$E$14,SUM(Payroll!I137:L137)+O137),0)</f>
        <v>0</v>
      </c>
      <c r="S137" s="4" t="str">
        <f t="shared" si="7"/>
        <v/>
      </c>
      <c r="T137" s="4" t="str">
        <f t="shared" si="8"/>
        <v/>
      </c>
    </row>
    <row r="138" spans="1:20" x14ac:dyDescent="0.35">
      <c r="A138" s="4" t="str">
        <f t="shared" si="6"/>
        <v/>
      </c>
      <c r="B138" s="75"/>
      <c r="C138" s="75"/>
      <c r="D138" s="75"/>
      <c r="E138" s="6"/>
      <c r="F138" s="7"/>
      <c r="G138" s="7"/>
      <c r="H138" s="7"/>
      <c r="I138" s="8"/>
      <c r="J138" s="8"/>
      <c r="K138" s="8"/>
      <c r="L138" s="8"/>
      <c r="M138" s="7"/>
      <c r="N138" s="7"/>
      <c r="O138" s="8"/>
      <c r="P138" s="8"/>
      <c r="Q138" s="9">
        <f>IF(B138&lt;&gt;0,IF($L$3="YES",FRINGE!$C$14,(SUM(Payroll!I138:L138)+SUM(Payroll!O138:P138)+SUM(Payroll!F138:H138)*8/2080+SUM(Payroll!M138:N138)*12/(E138*2080))),0)</f>
        <v>0</v>
      </c>
      <c r="R138" s="9">
        <f>IF(B138&lt;&gt;0,IF($L$3="YES",FRINGE!$E$14,SUM(Payroll!I138:L138)+O138),0)</f>
        <v>0</v>
      </c>
      <c r="S138" s="4" t="str">
        <f t="shared" si="7"/>
        <v/>
      </c>
      <c r="T138" s="4" t="str">
        <f t="shared" si="8"/>
        <v/>
      </c>
    </row>
    <row r="139" spans="1:20" x14ac:dyDescent="0.35">
      <c r="A139" s="4" t="str">
        <f t="shared" si="6"/>
        <v/>
      </c>
      <c r="B139" s="75"/>
      <c r="C139" s="75"/>
      <c r="D139" s="75"/>
      <c r="E139" s="6"/>
      <c r="F139" s="7"/>
      <c r="G139" s="7"/>
      <c r="H139" s="7"/>
      <c r="I139" s="8"/>
      <c r="J139" s="8"/>
      <c r="K139" s="8"/>
      <c r="L139" s="8"/>
      <c r="M139" s="7"/>
      <c r="N139" s="7"/>
      <c r="O139" s="8"/>
      <c r="P139" s="8"/>
      <c r="Q139" s="9">
        <f>IF(B139&lt;&gt;0,IF($L$3="YES",FRINGE!$C$14,(SUM(Payroll!I139:L139)+SUM(Payroll!O139:P139)+SUM(Payroll!F139:H139)*8/2080+SUM(Payroll!M139:N139)*12/(E139*2080))),0)</f>
        <v>0</v>
      </c>
      <c r="R139" s="9">
        <f>IF(B139&lt;&gt;0,IF($L$3="YES",FRINGE!$E$14,SUM(Payroll!I139:L139)+O139),0)</f>
        <v>0</v>
      </c>
      <c r="S139" s="4" t="str">
        <f t="shared" si="7"/>
        <v/>
      </c>
      <c r="T139" s="4" t="str">
        <f t="shared" si="8"/>
        <v/>
      </c>
    </row>
    <row r="140" spans="1:20" x14ac:dyDescent="0.35">
      <c r="A140" s="4" t="str">
        <f t="shared" si="6"/>
        <v/>
      </c>
      <c r="B140" s="75"/>
      <c r="C140" s="75"/>
      <c r="D140" s="75"/>
      <c r="E140" s="6"/>
      <c r="F140" s="7"/>
      <c r="G140" s="7"/>
      <c r="H140" s="7"/>
      <c r="I140" s="8"/>
      <c r="J140" s="8"/>
      <c r="K140" s="8"/>
      <c r="L140" s="8"/>
      <c r="M140" s="7"/>
      <c r="N140" s="7"/>
      <c r="O140" s="8"/>
      <c r="P140" s="8"/>
      <c r="Q140" s="9">
        <f>IF(B140&lt;&gt;0,IF($L$3="YES",FRINGE!$C$14,(SUM(Payroll!I140:L140)+SUM(Payroll!O140:P140)+SUM(Payroll!F140:H140)*8/2080+SUM(Payroll!M140:N140)*12/(E140*2080))),0)</f>
        <v>0</v>
      </c>
      <c r="R140" s="9">
        <f>IF(B140&lt;&gt;0,IF($L$3="YES",FRINGE!$E$14,SUM(Payroll!I140:L140)+O140),0)</f>
        <v>0</v>
      </c>
      <c r="S140" s="4" t="str">
        <f t="shared" si="7"/>
        <v/>
      </c>
      <c r="T140" s="4" t="str">
        <f t="shared" si="8"/>
        <v/>
      </c>
    </row>
    <row r="141" spans="1:20" x14ac:dyDescent="0.35">
      <c r="A141" s="4" t="str">
        <f t="shared" si="6"/>
        <v/>
      </c>
      <c r="B141" s="75"/>
      <c r="C141" s="75"/>
      <c r="D141" s="75"/>
      <c r="E141" s="6"/>
      <c r="F141" s="7"/>
      <c r="G141" s="7"/>
      <c r="H141" s="7"/>
      <c r="I141" s="8"/>
      <c r="J141" s="8"/>
      <c r="K141" s="8"/>
      <c r="L141" s="8"/>
      <c r="M141" s="7"/>
      <c r="N141" s="7"/>
      <c r="O141" s="8"/>
      <c r="P141" s="8"/>
      <c r="Q141" s="9">
        <f>IF(B141&lt;&gt;0,IF($L$3="YES",FRINGE!$C$14,(SUM(Payroll!I141:L141)+SUM(Payroll!O141:P141)+SUM(Payroll!F141:H141)*8/2080+SUM(Payroll!M141:N141)*12/(E141*2080))),0)</f>
        <v>0</v>
      </c>
      <c r="R141" s="9">
        <f>IF(B141&lt;&gt;0,IF($L$3="YES",FRINGE!$E$14,SUM(Payroll!I141:L141)+O141),0)</f>
        <v>0</v>
      </c>
      <c r="S141" s="4" t="str">
        <f t="shared" si="7"/>
        <v/>
      </c>
      <c r="T141" s="4" t="str">
        <f t="shared" si="8"/>
        <v/>
      </c>
    </row>
    <row r="142" spans="1:20" x14ac:dyDescent="0.35">
      <c r="A142" s="4" t="str">
        <f t="shared" si="6"/>
        <v/>
      </c>
      <c r="B142" s="75"/>
      <c r="C142" s="75"/>
      <c r="D142" s="75"/>
      <c r="E142" s="6"/>
      <c r="F142" s="7"/>
      <c r="G142" s="7"/>
      <c r="H142" s="7"/>
      <c r="I142" s="8"/>
      <c r="J142" s="8"/>
      <c r="K142" s="8"/>
      <c r="L142" s="8"/>
      <c r="M142" s="7"/>
      <c r="N142" s="7"/>
      <c r="O142" s="8"/>
      <c r="P142" s="8"/>
      <c r="Q142" s="9">
        <f>IF(B142&lt;&gt;0,IF($L$3="YES",FRINGE!$C$14,(SUM(Payroll!I142:L142)+SUM(Payroll!O142:P142)+SUM(Payroll!F142:H142)*8/2080+SUM(Payroll!M142:N142)*12/(E142*2080))),0)</f>
        <v>0</v>
      </c>
      <c r="R142" s="9">
        <f>IF(B142&lt;&gt;0,IF($L$3="YES",FRINGE!$E$14,SUM(Payroll!I142:L142)+O142),0)</f>
        <v>0</v>
      </c>
      <c r="S142" s="4" t="str">
        <f t="shared" si="7"/>
        <v/>
      </c>
      <c r="T142" s="4" t="str">
        <f t="shared" si="8"/>
        <v/>
      </c>
    </row>
    <row r="143" spans="1:20" x14ac:dyDescent="0.35">
      <c r="A143" s="4" t="str">
        <f t="shared" si="6"/>
        <v/>
      </c>
      <c r="B143" s="75"/>
      <c r="C143" s="75"/>
      <c r="D143" s="75"/>
      <c r="E143" s="6"/>
      <c r="F143" s="7"/>
      <c r="G143" s="7"/>
      <c r="H143" s="7"/>
      <c r="I143" s="8"/>
      <c r="J143" s="8"/>
      <c r="K143" s="8"/>
      <c r="L143" s="8"/>
      <c r="M143" s="7"/>
      <c r="N143" s="7"/>
      <c r="O143" s="8"/>
      <c r="P143" s="8"/>
      <c r="Q143" s="9">
        <f>IF(B143&lt;&gt;0,IF($L$3="YES",FRINGE!$C$14,(SUM(Payroll!I143:L143)+SUM(Payroll!O143:P143)+SUM(Payroll!F143:H143)*8/2080+SUM(Payroll!M143:N143)*12/(E143*2080))),0)</f>
        <v>0</v>
      </c>
      <c r="R143" s="9">
        <f>IF(B143&lt;&gt;0,IF($L$3="YES",FRINGE!$E$14,SUM(Payroll!I143:L143)+O143),0)</f>
        <v>0</v>
      </c>
      <c r="S143" s="4" t="str">
        <f t="shared" si="7"/>
        <v/>
      </c>
      <c r="T143" s="4" t="str">
        <f t="shared" si="8"/>
        <v/>
      </c>
    </row>
    <row r="144" spans="1:20" x14ac:dyDescent="0.35">
      <c r="A144" s="4" t="str">
        <f t="shared" si="6"/>
        <v/>
      </c>
      <c r="B144" s="75"/>
      <c r="C144" s="75"/>
      <c r="D144" s="75"/>
      <c r="E144" s="6"/>
      <c r="F144" s="7"/>
      <c r="G144" s="7"/>
      <c r="H144" s="7"/>
      <c r="I144" s="8"/>
      <c r="J144" s="8"/>
      <c r="K144" s="8"/>
      <c r="L144" s="8"/>
      <c r="M144" s="7"/>
      <c r="N144" s="7"/>
      <c r="O144" s="8"/>
      <c r="P144" s="8"/>
      <c r="Q144" s="9">
        <f>IF(B144&lt;&gt;0,IF($L$3="YES",FRINGE!$C$14,(SUM(Payroll!I144:L144)+SUM(Payroll!O144:P144)+SUM(Payroll!F144:H144)*8/2080+SUM(Payroll!M144:N144)*12/(E144*2080))),0)</f>
        <v>0</v>
      </c>
      <c r="R144" s="9">
        <f>IF(B144&lt;&gt;0,IF($L$3="YES",FRINGE!$E$14,SUM(Payroll!I144:L144)+O144),0)</f>
        <v>0</v>
      </c>
      <c r="S144" s="4" t="str">
        <f t="shared" si="7"/>
        <v/>
      </c>
      <c r="T144" s="4" t="str">
        <f t="shared" si="8"/>
        <v/>
      </c>
    </row>
    <row r="145" spans="1:20" x14ac:dyDescent="0.35">
      <c r="A145" s="4" t="str">
        <f t="shared" si="6"/>
        <v/>
      </c>
      <c r="B145" s="75"/>
      <c r="C145" s="75"/>
      <c r="D145" s="75"/>
      <c r="E145" s="6"/>
      <c r="F145" s="7"/>
      <c r="G145" s="7"/>
      <c r="H145" s="7"/>
      <c r="I145" s="8"/>
      <c r="J145" s="8"/>
      <c r="K145" s="8"/>
      <c r="L145" s="8"/>
      <c r="M145" s="7"/>
      <c r="N145" s="7"/>
      <c r="O145" s="8"/>
      <c r="P145" s="8"/>
      <c r="Q145" s="9">
        <f>IF(B145&lt;&gt;0,IF($L$3="YES",FRINGE!$C$14,(SUM(Payroll!I145:L145)+SUM(Payroll!O145:P145)+SUM(Payroll!F145:H145)*8/2080+SUM(Payroll!M145:N145)*12/(E145*2080))),0)</f>
        <v>0</v>
      </c>
      <c r="R145" s="9">
        <f>IF(B145&lt;&gt;0,IF($L$3="YES",FRINGE!$E$14,SUM(Payroll!I145:L145)+O145),0)</f>
        <v>0</v>
      </c>
      <c r="S145" s="4" t="str">
        <f t="shared" si="7"/>
        <v/>
      </c>
      <c r="T145" s="4" t="str">
        <f t="shared" si="8"/>
        <v/>
      </c>
    </row>
    <row r="146" spans="1:20" x14ac:dyDescent="0.35">
      <c r="A146" s="4" t="str">
        <f t="shared" si="6"/>
        <v/>
      </c>
      <c r="B146" s="75"/>
      <c r="C146" s="75"/>
      <c r="D146" s="75"/>
      <c r="E146" s="6"/>
      <c r="F146" s="7"/>
      <c r="G146" s="7"/>
      <c r="H146" s="7"/>
      <c r="I146" s="8"/>
      <c r="J146" s="8"/>
      <c r="K146" s="8"/>
      <c r="L146" s="8"/>
      <c r="M146" s="7"/>
      <c r="N146" s="7"/>
      <c r="O146" s="8"/>
      <c r="P146" s="8"/>
      <c r="Q146" s="9">
        <f>IF(B146&lt;&gt;0,IF($L$3="YES",FRINGE!$C$14,(SUM(Payroll!I146:L146)+SUM(Payroll!O146:P146)+SUM(Payroll!F146:H146)*8/2080+SUM(Payroll!M146:N146)*12/(E146*2080))),0)</f>
        <v>0</v>
      </c>
      <c r="R146" s="9">
        <f>IF(B146&lt;&gt;0,IF($L$3="YES",FRINGE!$E$14,SUM(Payroll!I146:L146)+O146),0)</f>
        <v>0</v>
      </c>
      <c r="S146" s="4" t="str">
        <f t="shared" si="7"/>
        <v/>
      </c>
      <c r="T146" s="4" t="str">
        <f t="shared" si="8"/>
        <v/>
      </c>
    </row>
    <row r="147" spans="1:20" x14ac:dyDescent="0.35">
      <c r="A147" s="4" t="str">
        <f t="shared" si="6"/>
        <v/>
      </c>
      <c r="B147" s="75"/>
      <c r="C147" s="75"/>
      <c r="D147" s="75"/>
      <c r="E147" s="6"/>
      <c r="F147" s="7"/>
      <c r="G147" s="7"/>
      <c r="H147" s="7"/>
      <c r="I147" s="8"/>
      <c r="J147" s="8"/>
      <c r="K147" s="8"/>
      <c r="L147" s="8"/>
      <c r="M147" s="7"/>
      <c r="N147" s="7"/>
      <c r="O147" s="8"/>
      <c r="P147" s="8"/>
      <c r="Q147" s="9">
        <f>IF(B147&lt;&gt;0,IF($L$3="YES",FRINGE!$C$14,(SUM(Payroll!I147:L147)+SUM(Payroll!O147:P147)+SUM(Payroll!F147:H147)*8/2080+SUM(Payroll!M147:N147)*12/(E147*2080))),0)</f>
        <v>0</v>
      </c>
      <c r="R147" s="9">
        <f>IF(B147&lt;&gt;0,IF($L$3="YES",FRINGE!$E$14,SUM(Payroll!I147:L147)+O147),0)</f>
        <v>0</v>
      </c>
      <c r="S147" s="4" t="str">
        <f t="shared" si="7"/>
        <v/>
      </c>
      <c r="T147" s="4" t="str">
        <f t="shared" si="8"/>
        <v/>
      </c>
    </row>
    <row r="148" spans="1:20" x14ac:dyDescent="0.35">
      <c r="A148" s="4" t="str">
        <f t="shared" si="6"/>
        <v/>
      </c>
      <c r="B148" s="75"/>
      <c r="C148" s="75"/>
      <c r="D148" s="75"/>
      <c r="E148" s="6"/>
      <c r="F148" s="7"/>
      <c r="G148" s="7"/>
      <c r="H148" s="7"/>
      <c r="I148" s="8"/>
      <c r="J148" s="8"/>
      <c r="K148" s="8"/>
      <c r="L148" s="8"/>
      <c r="M148" s="7"/>
      <c r="N148" s="7"/>
      <c r="O148" s="8"/>
      <c r="P148" s="8"/>
      <c r="Q148" s="9">
        <f>IF(B148&lt;&gt;0,IF($L$3="YES",FRINGE!$C$14,(SUM(Payroll!I148:L148)+SUM(Payroll!O148:P148)+SUM(Payroll!F148:H148)*8/2080+SUM(Payroll!M148:N148)*12/(E148*2080))),0)</f>
        <v>0</v>
      </c>
      <c r="R148" s="9">
        <f>IF(B148&lt;&gt;0,IF($L$3="YES",FRINGE!$E$14,SUM(Payroll!I148:L148)+O148),0)</f>
        <v>0</v>
      </c>
      <c r="S148" s="4" t="str">
        <f t="shared" si="7"/>
        <v/>
      </c>
      <c r="T148" s="4" t="str">
        <f t="shared" si="8"/>
        <v/>
      </c>
    </row>
    <row r="149" spans="1:20" x14ac:dyDescent="0.35">
      <c r="A149" s="4" t="str">
        <f t="shared" si="6"/>
        <v/>
      </c>
      <c r="B149" s="75"/>
      <c r="C149" s="75"/>
      <c r="D149" s="75"/>
      <c r="E149" s="6"/>
      <c r="F149" s="7"/>
      <c r="G149" s="7"/>
      <c r="H149" s="7"/>
      <c r="I149" s="8"/>
      <c r="J149" s="8"/>
      <c r="K149" s="8"/>
      <c r="L149" s="8"/>
      <c r="M149" s="7"/>
      <c r="N149" s="7"/>
      <c r="O149" s="8"/>
      <c r="P149" s="8"/>
      <c r="Q149" s="9">
        <f>IF(B149&lt;&gt;0,IF($L$3="YES",FRINGE!$C$14,(SUM(Payroll!I149:L149)+SUM(Payroll!O149:P149)+SUM(Payroll!F149:H149)*8/2080+SUM(Payroll!M149:N149)*12/(E149*2080))),0)</f>
        <v>0</v>
      </c>
      <c r="R149" s="9">
        <f>IF(B149&lt;&gt;0,IF($L$3="YES",FRINGE!$E$14,SUM(Payroll!I149:L149)+O149),0)</f>
        <v>0</v>
      </c>
      <c r="S149" s="4" t="str">
        <f t="shared" si="7"/>
        <v/>
      </c>
      <c r="T149" s="4" t="str">
        <f t="shared" si="8"/>
        <v/>
      </c>
    </row>
    <row r="150" spans="1:20" x14ac:dyDescent="0.35">
      <c r="A150" s="4" t="str">
        <f t="shared" si="6"/>
        <v/>
      </c>
      <c r="B150" s="75"/>
      <c r="C150" s="75"/>
      <c r="D150" s="75"/>
      <c r="E150" s="6"/>
      <c r="F150" s="7"/>
      <c r="G150" s="7"/>
      <c r="H150" s="7"/>
      <c r="I150" s="8"/>
      <c r="J150" s="8"/>
      <c r="K150" s="8"/>
      <c r="L150" s="8"/>
      <c r="M150" s="7"/>
      <c r="N150" s="7"/>
      <c r="O150" s="8"/>
      <c r="P150" s="8"/>
      <c r="Q150" s="9">
        <f>IF(B150&lt;&gt;0,IF($L$3="YES",FRINGE!$C$14,(SUM(Payroll!I150:L150)+SUM(Payroll!O150:P150)+SUM(Payroll!F150:H150)*8/2080+SUM(Payroll!M150:N150)*12/(E150*2080))),0)</f>
        <v>0</v>
      </c>
      <c r="R150" s="9">
        <f>IF(B150&lt;&gt;0,IF($L$3="YES",FRINGE!$E$14,SUM(Payroll!I150:L150)+O150),0)</f>
        <v>0</v>
      </c>
      <c r="S150" s="4" t="str">
        <f t="shared" si="7"/>
        <v/>
      </c>
      <c r="T150" s="4" t="str">
        <f t="shared" si="8"/>
        <v/>
      </c>
    </row>
    <row r="151" spans="1:20" x14ac:dyDescent="0.35">
      <c r="A151" s="4" t="str">
        <f t="shared" si="6"/>
        <v/>
      </c>
      <c r="B151" s="75"/>
      <c r="C151" s="75"/>
      <c r="D151" s="75"/>
      <c r="E151" s="6"/>
      <c r="F151" s="7"/>
      <c r="G151" s="7"/>
      <c r="H151" s="7"/>
      <c r="I151" s="8"/>
      <c r="J151" s="8"/>
      <c r="K151" s="8"/>
      <c r="L151" s="8"/>
      <c r="M151" s="7"/>
      <c r="N151" s="7"/>
      <c r="O151" s="8"/>
      <c r="P151" s="8"/>
      <c r="Q151" s="9">
        <f>IF(B151&lt;&gt;0,IF($L$3="YES",FRINGE!$C$14,(SUM(Payroll!I151:L151)+SUM(Payroll!O151:P151)+SUM(Payroll!F151:H151)*8/2080+SUM(Payroll!M151:N151)*12/(E151*2080))),0)</f>
        <v>0</v>
      </c>
      <c r="R151" s="9">
        <f>IF(B151&lt;&gt;0,IF($L$3="YES",FRINGE!$E$14,SUM(Payroll!I151:L151)+O151),0)</f>
        <v>0</v>
      </c>
      <c r="S151" s="4" t="str">
        <f t="shared" si="7"/>
        <v/>
      </c>
      <c r="T151" s="4" t="str">
        <f t="shared" si="8"/>
        <v/>
      </c>
    </row>
    <row r="152" spans="1:20" x14ac:dyDescent="0.35">
      <c r="A152" s="4" t="str">
        <f t="shared" si="6"/>
        <v/>
      </c>
      <c r="B152" s="75"/>
      <c r="C152" s="75"/>
      <c r="D152" s="75"/>
      <c r="E152" s="6"/>
      <c r="F152" s="7"/>
      <c r="G152" s="7"/>
      <c r="H152" s="7"/>
      <c r="I152" s="8"/>
      <c r="J152" s="8"/>
      <c r="K152" s="8"/>
      <c r="L152" s="8"/>
      <c r="M152" s="7"/>
      <c r="N152" s="7"/>
      <c r="O152" s="8"/>
      <c r="P152" s="8"/>
      <c r="Q152" s="9">
        <f>IF(B152&lt;&gt;0,IF($L$3="YES",FRINGE!$C$14,(SUM(Payroll!I152:L152)+SUM(Payroll!O152:P152)+SUM(Payroll!F152:H152)*8/2080+SUM(Payroll!M152:N152)*12/(E152*2080))),0)</f>
        <v>0</v>
      </c>
      <c r="R152" s="9">
        <f>IF(B152&lt;&gt;0,IF($L$3="YES",FRINGE!$E$14,SUM(Payroll!I152:L152)+O152),0)</f>
        <v>0</v>
      </c>
      <c r="S152" s="4" t="str">
        <f t="shared" si="7"/>
        <v/>
      </c>
      <c r="T152" s="4" t="str">
        <f t="shared" si="8"/>
        <v/>
      </c>
    </row>
    <row r="153" spans="1:20" x14ac:dyDescent="0.35">
      <c r="A153" s="4" t="str">
        <f t="shared" si="6"/>
        <v/>
      </c>
      <c r="B153" s="75"/>
      <c r="C153" s="75"/>
      <c r="D153" s="75"/>
      <c r="E153" s="6"/>
      <c r="F153" s="7"/>
      <c r="G153" s="7"/>
      <c r="H153" s="7"/>
      <c r="I153" s="8"/>
      <c r="J153" s="8"/>
      <c r="K153" s="8"/>
      <c r="L153" s="8"/>
      <c r="M153" s="7"/>
      <c r="N153" s="7"/>
      <c r="O153" s="8"/>
      <c r="P153" s="8"/>
      <c r="Q153" s="9">
        <f>IF(B153&lt;&gt;0,IF($L$3="YES",FRINGE!$C$14,(SUM(Payroll!I153:L153)+SUM(Payroll!O153:P153)+SUM(Payroll!F153:H153)*8/2080+SUM(Payroll!M153:N153)*12/(E153*2080))),0)</f>
        <v>0</v>
      </c>
      <c r="R153" s="9">
        <f>IF(B153&lt;&gt;0,IF($L$3="YES",FRINGE!$E$14,SUM(Payroll!I153:L153)+O153),0)</f>
        <v>0</v>
      </c>
      <c r="S153" s="4" t="str">
        <f t="shared" si="7"/>
        <v/>
      </c>
      <c r="T153" s="4" t="str">
        <f t="shared" si="8"/>
        <v/>
      </c>
    </row>
    <row r="154" spans="1:20" x14ac:dyDescent="0.35">
      <c r="A154" s="4" t="str">
        <f t="shared" si="6"/>
        <v/>
      </c>
      <c r="B154" s="75"/>
      <c r="C154" s="75"/>
      <c r="D154" s="75"/>
      <c r="E154" s="6"/>
      <c r="F154" s="7"/>
      <c r="G154" s="7"/>
      <c r="H154" s="7"/>
      <c r="I154" s="8"/>
      <c r="J154" s="8"/>
      <c r="K154" s="8"/>
      <c r="L154" s="8"/>
      <c r="M154" s="7"/>
      <c r="N154" s="7"/>
      <c r="O154" s="8"/>
      <c r="P154" s="8"/>
      <c r="Q154" s="9">
        <f>IF(B154&lt;&gt;0,IF($L$3="YES",FRINGE!$C$14,(SUM(Payroll!I154:L154)+SUM(Payroll!O154:P154)+SUM(Payroll!F154:H154)*8/2080+SUM(Payroll!M154:N154)*12/(E154*2080))),0)</f>
        <v>0</v>
      </c>
      <c r="R154" s="9">
        <f>IF(B154&lt;&gt;0,IF($L$3="YES",FRINGE!$E$14,SUM(Payroll!I154:L154)+O154),0)</f>
        <v>0</v>
      </c>
      <c r="S154" s="4" t="str">
        <f t="shared" si="7"/>
        <v/>
      </c>
      <c r="T154" s="4" t="str">
        <f t="shared" si="8"/>
        <v/>
      </c>
    </row>
    <row r="155" spans="1:20" x14ac:dyDescent="0.35">
      <c r="A155" s="4" t="str">
        <f t="shared" si="6"/>
        <v/>
      </c>
      <c r="B155" s="75"/>
      <c r="C155" s="75"/>
      <c r="D155" s="75"/>
      <c r="E155" s="6"/>
      <c r="F155" s="7"/>
      <c r="G155" s="7"/>
      <c r="H155" s="7"/>
      <c r="I155" s="8"/>
      <c r="J155" s="8"/>
      <c r="K155" s="8"/>
      <c r="L155" s="8"/>
      <c r="M155" s="7"/>
      <c r="N155" s="7"/>
      <c r="O155" s="8"/>
      <c r="P155" s="8"/>
      <c r="Q155" s="9">
        <f>IF(B155&lt;&gt;0,IF($L$3="YES",FRINGE!$C$14,(SUM(Payroll!I155:L155)+SUM(Payroll!O155:P155)+SUM(Payroll!F155:H155)*8/2080+SUM(Payroll!M155:N155)*12/(E155*2080))),0)</f>
        <v>0</v>
      </c>
      <c r="R155" s="9">
        <f>IF(B155&lt;&gt;0,IF($L$3="YES",FRINGE!$E$14,SUM(Payroll!I155:L155)+O155),0)</f>
        <v>0</v>
      </c>
      <c r="S155" s="4" t="str">
        <f t="shared" si="7"/>
        <v/>
      </c>
      <c r="T155" s="4" t="str">
        <f t="shared" si="8"/>
        <v/>
      </c>
    </row>
    <row r="156" spans="1:20" x14ac:dyDescent="0.35">
      <c r="A156" s="4" t="str">
        <f t="shared" si="6"/>
        <v/>
      </c>
      <c r="B156" s="75"/>
      <c r="C156" s="75"/>
      <c r="D156" s="75"/>
      <c r="E156" s="6"/>
      <c r="F156" s="7"/>
      <c r="G156" s="7"/>
      <c r="H156" s="7"/>
      <c r="I156" s="8"/>
      <c r="J156" s="8"/>
      <c r="K156" s="8"/>
      <c r="L156" s="8"/>
      <c r="M156" s="7"/>
      <c r="N156" s="7"/>
      <c r="O156" s="8"/>
      <c r="P156" s="8"/>
      <c r="Q156" s="9">
        <f>IF(B156&lt;&gt;0,IF($L$3="YES",FRINGE!$C$14,(SUM(Payroll!I156:L156)+SUM(Payroll!O156:P156)+SUM(Payroll!F156:H156)*8/2080+SUM(Payroll!M156:N156)*12/(E156*2080))),0)</f>
        <v>0</v>
      </c>
      <c r="R156" s="9">
        <f>IF(B156&lt;&gt;0,IF($L$3="YES",FRINGE!$E$14,SUM(Payroll!I156:L156)+O156),0)</f>
        <v>0</v>
      </c>
      <c r="S156" s="4" t="str">
        <f t="shared" si="7"/>
        <v/>
      </c>
      <c r="T156" s="4" t="str">
        <f t="shared" si="8"/>
        <v/>
      </c>
    </row>
    <row r="157" spans="1:20" x14ac:dyDescent="0.35">
      <c r="A157" s="4" t="str">
        <f t="shared" si="6"/>
        <v/>
      </c>
      <c r="B157" s="75"/>
      <c r="C157" s="75"/>
      <c r="D157" s="75"/>
      <c r="E157" s="6"/>
      <c r="F157" s="7"/>
      <c r="G157" s="7"/>
      <c r="H157" s="7"/>
      <c r="I157" s="8"/>
      <c r="J157" s="8"/>
      <c r="K157" s="8"/>
      <c r="L157" s="8"/>
      <c r="M157" s="7"/>
      <c r="N157" s="7"/>
      <c r="O157" s="8"/>
      <c r="P157" s="8"/>
      <c r="Q157" s="9">
        <f>IF(B157&lt;&gt;0,IF($L$3="YES",FRINGE!$C$14,(SUM(Payroll!I157:L157)+SUM(Payroll!O157:P157)+SUM(Payroll!F157:H157)*8/2080+SUM(Payroll!M157:N157)*12/(E157*2080))),0)</f>
        <v>0</v>
      </c>
      <c r="R157" s="9">
        <f>IF(B157&lt;&gt;0,IF($L$3="YES",FRINGE!$E$14,SUM(Payroll!I157:L157)+O157),0)</f>
        <v>0</v>
      </c>
      <c r="S157" s="4" t="str">
        <f t="shared" si="7"/>
        <v/>
      </c>
      <c r="T157" s="4" t="str">
        <f t="shared" si="8"/>
        <v/>
      </c>
    </row>
    <row r="158" spans="1:20" x14ac:dyDescent="0.35">
      <c r="A158" s="4" t="str">
        <f t="shared" si="6"/>
        <v/>
      </c>
      <c r="B158" s="75"/>
      <c r="C158" s="75"/>
      <c r="D158" s="75"/>
      <c r="E158" s="6"/>
      <c r="F158" s="7"/>
      <c r="G158" s="7"/>
      <c r="H158" s="7"/>
      <c r="I158" s="8"/>
      <c r="J158" s="8"/>
      <c r="K158" s="8"/>
      <c r="L158" s="8"/>
      <c r="M158" s="7"/>
      <c r="N158" s="7"/>
      <c r="O158" s="8"/>
      <c r="P158" s="8"/>
      <c r="Q158" s="9">
        <f>IF(B158&lt;&gt;0,IF($L$3="YES",FRINGE!$C$14,(SUM(Payroll!I158:L158)+SUM(Payroll!O158:P158)+SUM(Payroll!F158:H158)*8/2080+SUM(Payroll!M158:N158)*12/(E158*2080))),0)</f>
        <v>0</v>
      </c>
      <c r="R158" s="9">
        <f>IF(B158&lt;&gt;0,IF($L$3="YES",FRINGE!$E$14,SUM(Payroll!I158:L158)+O158),0)</f>
        <v>0</v>
      </c>
      <c r="S158" s="4" t="str">
        <f t="shared" si="7"/>
        <v/>
      </c>
      <c r="T158" s="4" t="str">
        <f t="shared" si="8"/>
        <v/>
      </c>
    </row>
    <row r="159" spans="1:20" x14ac:dyDescent="0.35">
      <c r="A159" s="4" t="str">
        <f t="shared" si="6"/>
        <v/>
      </c>
      <c r="B159" s="75"/>
      <c r="C159" s="75"/>
      <c r="D159" s="75"/>
      <c r="E159" s="6"/>
      <c r="F159" s="7"/>
      <c r="G159" s="7"/>
      <c r="H159" s="7"/>
      <c r="I159" s="8"/>
      <c r="J159" s="8"/>
      <c r="K159" s="8"/>
      <c r="L159" s="8"/>
      <c r="M159" s="7"/>
      <c r="N159" s="7"/>
      <c r="O159" s="8"/>
      <c r="P159" s="8"/>
      <c r="Q159" s="9">
        <f>IF(B159&lt;&gt;0,IF($L$3="YES",FRINGE!$C$14,(SUM(Payroll!I159:L159)+SUM(Payroll!O159:P159)+SUM(Payroll!F159:H159)*8/2080+SUM(Payroll!M159:N159)*12/(E159*2080))),0)</f>
        <v>0</v>
      </c>
      <c r="R159" s="9">
        <f>IF(B159&lt;&gt;0,IF($L$3="YES",FRINGE!$E$14,SUM(Payroll!I159:L159)+O159),0)</f>
        <v>0</v>
      </c>
      <c r="S159" s="4" t="str">
        <f t="shared" si="7"/>
        <v/>
      </c>
      <c r="T159" s="4" t="str">
        <f t="shared" si="8"/>
        <v/>
      </c>
    </row>
    <row r="160" spans="1:20" x14ac:dyDescent="0.35">
      <c r="A160" s="4" t="str">
        <f t="shared" si="6"/>
        <v/>
      </c>
      <c r="B160" s="75"/>
      <c r="C160" s="75"/>
      <c r="D160" s="75"/>
      <c r="E160" s="6"/>
      <c r="F160" s="7"/>
      <c r="G160" s="7"/>
      <c r="H160" s="7"/>
      <c r="I160" s="8"/>
      <c r="J160" s="8"/>
      <c r="K160" s="8"/>
      <c r="L160" s="8"/>
      <c r="M160" s="7"/>
      <c r="N160" s="7"/>
      <c r="O160" s="8"/>
      <c r="P160" s="8"/>
      <c r="Q160" s="9">
        <f>IF(B160&lt;&gt;0,IF($L$3="YES",FRINGE!$C$14,(SUM(Payroll!I160:L160)+SUM(Payroll!O160:P160)+SUM(Payroll!F160:H160)*8/2080+SUM(Payroll!M160:N160)*12/(E160*2080))),0)</f>
        <v>0</v>
      </c>
      <c r="R160" s="9">
        <f>IF(B160&lt;&gt;0,IF($L$3="YES",FRINGE!$E$14,SUM(Payroll!I160:L160)+O160),0)</f>
        <v>0</v>
      </c>
      <c r="S160" s="4" t="str">
        <f t="shared" si="7"/>
        <v/>
      </c>
      <c r="T160" s="4" t="str">
        <f t="shared" si="8"/>
        <v/>
      </c>
    </row>
    <row r="161" spans="1:20" x14ac:dyDescent="0.35">
      <c r="A161" s="4" t="str">
        <f t="shared" si="6"/>
        <v/>
      </c>
      <c r="B161" s="75"/>
      <c r="C161" s="75"/>
      <c r="D161" s="75"/>
      <c r="E161" s="6"/>
      <c r="F161" s="7"/>
      <c r="G161" s="7"/>
      <c r="H161" s="7"/>
      <c r="I161" s="8"/>
      <c r="J161" s="8"/>
      <c r="K161" s="8"/>
      <c r="L161" s="8"/>
      <c r="M161" s="7"/>
      <c r="N161" s="7"/>
      <c r="O161" s="8"/>
      <c r="P161" s="8"/>
      <c r="Q161" s="9">
        <f>IF(B161&lt;&gt;0,IF($L$3="YES",FRINGE!$C$14,(SUM(Payroll!I161:L161)+SUM(Payroll!O161:P161)+SUM(Payroll!F161:H161)*8/2080+SUM(Payroll!M161:N161)*12/(E161*2080))),0)</f>
        <v>0</v>
      </c>
      <c r="R161" s="9">
        <f>IF(B161&lt;&gt;0,IF($L$3="YES",FRINGE!$E$14,SUM(Payroll!I161:L161)+O161),0)</f>
        <v>0</v>
      </c>
      <c r="S161" s="4" t="str">
        <f t="shared" si="7"/>
        <v/>
      </c>
      <c r="T161" s="4" t="str">
        <f t="shared" si="8"/>
        <v/>
      </c>
    </row>
    <row r="162" spans="1:20" x14ac:dyDescent="0.35">
      <c r="A162" s="4" t="str">
        <f t="shared" si="6"/>
        <v/>
      </c>
      <c r="B162" s="75"/>
      <c r="C162" s="75"/>
      <c r="D162" s="75"/>
      <c r="E162" s="6"/>
      <c r="F162" s="7"/>
      <c r="G162" s="7"/>
      <c r="H162" s="7"/>
      <c r="I162" s="8"/>
      <c r="J162" s="8"/>
      <c r="K162" s="8"/>
      <c r="L162" s="8"/>
      <c r="M162" s="7"/>
      <c r="N162" s="7"/>
      <c r="O162" s="8"/>
      <c r="P162" s="8"/>
      <c r="Q162" s="9">
        <f>IF(B162&lt;&gt;0,IF($L$3="YES",FRINGE!$C$14,(SUM(Payroll!I162:L162)+SUM(Payroll!O162:P162)+SUM(Payroll!F162:H162)*8/2080+SUM(Payroll!M162:N162)*12/(E162*2080))),0)</f>
        <v>0</v>
      </c>
      <c r="R162" s="9">
        <f>IF(B162&lt;&gt;0,IF($L$3="YES",FRINGE!$E$14,SUM(Payroll!I162:L162)+O162),0)</f>
        <v>0</v>
      </c>
      <c r="S162" s="4" t="str">
        <f t="shared" si="7"/>
        <v/>
      </c>
      <c r="T162" s="4" t="str">
        <f t="shared" si="8"/>
        <v/>
      </c>
    </row>
    <row r="163" spans="1:20" x14ac:dyDescent="0.35">
      <c r="A163" s="4" t="str">
        <f t="shared" si="6"/>
        <v/>
      </c>
      <c r="B163" s="75"/>
      <c r="C163" s="75"/>
      <c r="D163" s="75"/>
      <c r="E163" s="6"/>
      <c r="F163" s="7"/>
      <c r="G163" s="7"/>
      <c r="H163" s="7"/>
      <c r="I163" s="8"/>
      <c r="J163" s="8"/>
      <c r="K163" s="8"/>
      <c r="L163" s="8"/>
      <c r="M163" s="7"/>
      <c r="N163" s="7"/>
      <c r="O163" s="8"/>
      <c r="P163" s="8"/>
      <c r="Q163" s="9">
        <f>IF(B163&lt;&gt;0,IF($L$3="YES",FRINGE!$C$14,(SUM(Payroll!I163:L163)+SUM(Payroll!O163:P163)+SUM(Payroll!F163:H163)*8/2080+SUM(Payroll!M163:N163)*12/(E163*2080))),0)</f>
        <v>0</v>
      </c>
      <c r="R163" s="9">
        <f>IF(B163&lt;&gt;0,IF($L$3="YES",FRINGE!$E$14,SUM(Payroll!I163:L163)+O163),0)</f>
        <v>0</v>
      </c>
      <c r="S163" s="4" t="str">
        <f t="shared" si="7"/>
        <v/>
      </c>
      <c r="T163" s="4" t="str">
        <f t="shared" si="8"/>
        <v/>
      </c>
    </row>
    <row r="164" spans="1:20" x14ac:dyDescent="0.35">
      <c r="A164" s="4" t="str">
        <f t="shared" si="6"/>
        <v/>
      </c>
      <c r="B164" s="75"/>
      <c r="C164" s="75"/>
      <c r="D164" s="75"/>
      <c r="E164" s="6"/>
      <c r="F164" s="7"/>
      <c r="G164" s="7"/>
      <c r="H164" s="7"/>
      <c r="I164" s="8"/>
      <c r="J164" s="8"/>
      <c r="K164" s="8"/>
      <c r="L164" s="8"/>
      <c r="M164" s="7"/>
      <c r="N164" s="7"/>
      <c r="O164" s="8"/>
      <c r="P164" s="8"/>
      <c r="Q164" s="9">
        <f>IF(B164&lt;&gt;0,IF($L$3="YES",FRINGE!$C$14,(SUM(Payroll!I164:L164)+SUM(Payroll!O164:P164)+SUM(Payroll!F164:H164)*8/2080+SUM(Payroll!M164:N164)*12/(E164*2080))),0)</f>
        <v>0</v>
      </c>
      <c r="R164" s="9">
        <f>IF(B164&lt;&gt;0,IF($L$3="YES",FRINGE!$E$14,SUM(Payroll!I164:L164)+O164),0)</f>
        <v>0</v>
      </c>
      <c r="S164" s="4" t="str">
        <f t="shared" si="7"/>
        <v/>
      </c>
      <c r="T164" s="4" t="str">
        <f t="shared" si="8"/>
        <v/>
      </c>
    </row>
    <row r="165" spans="1:20" x14ac:dyDescent="0.35">
      <c r="A165" s="4" t="str">
        <f t="shared" si="6"/>
        <v/>
      </c>
      <c r="B165" s="75"/>
      <c r="C165" s="75"/>
      <c r="D165" s="75"/>
      <c r="E165" s="6"/>
      <c r="F165" s="7"/>
      <c r="G165" s="7"/>
      <c r="H165" s="7"/>
      <c r="I165" s="8"/>
      <c r="J165" s="8"/>
      <c r="K165" s="8"/>
      <c r="L165" s="8"/>
      <c r="M165" s="7"/>
      <c r="N165" s="7"/>
      <c r="O165" s="8"/>
      <c r="P165" s="8"/>
      <c r="Q165" s="9">
        <f>IF(B165&lt;&gt;0,IF($L$3="YES",FRINGE!$C$14,(SUM(Payroll!I165:L165)+SUM(Payroll!O165:P165)+SUM(Payroll!F165:H165)*8/2080+SUM(Payroll!M165:N165)*12/(E165*2080))),0)</f>
        <v>0</v>
      </c>
      <c r="R165" s="9">
        <f>IF(B165&lt;&gt;0,IF($L$3="YES",FRINGE!$E$14,SUM(Payroll!I165:L165)+O165),0)</f>
        <v>0</v>
      </c>
      <c r="S165" s="4" t="str">
        <f t="shared" si="7"/>
        <v/>
      </c>
      <c r="T165" s="4" t="str">
        <f t="shared" si="8"/>
        <v/>
      </c>
    </row>
    <row r="166" spans="1:20" x14ac:dyDescent="0.35">
      <c r="A166" s="4" t="str">
        <f t="shared" si="6"/>
        <v/>
      </c>
      <c r="B166" s="75"/>
      <c r="C166" s="75"/>
      <c r="D166" s="75"/>
      <c r="E166" s="6"/>
      <c r="F166" s="7"/>
      <c r="G166" s="7"/>
      <c r="H166" s="7"/>
      <c r="I166" s="8"/>
      <c r="J166" s="8"/>
      <c r="K166" s="8"/>
      <c r="L166" s="8"/>
      <c r="M166" s="7"/>
      <c r="N166" s="7"/>
      <c r="O166" s="8"/>
      <c r="P166" s="8"/>
      <c r="Q166" s="9">
        <f>IF(B166&lt;&gt;0,IF($L$3="YES",FRINGE!$C$14,(SUM(Payroll!I166:L166)+SUM(Payroll!O166:P166)+SUM(Payroll!F166:H166)*8/2080+SUM(Payroll!M166:N166)*12/(E166*2080))),0)</f>
        <v>0</v>
      </c>
      <c r="R166" s="9">
        <f>IF(B166&lt;&gt;0,IF($L$3="YES",FRINGE!$E$14,SUM(Payroll!I166:L166)+O166),0)</f>
        <v>0</v>
      </c>
      <c r="S166" s="4" t="str">
        <f t="shared" si="7"/>
        <v/>
      </c>
      <c r="T166" s="4" t="str">
        <f t="shared" si="8"/>
        <v/>
      </c>
    </row>
    <row r="167" spans="1:20" x14ac:dyDescent="0.35">
      <c r="A167" s="4" t="str">
        <f t="shared" si="6"/>
        <v/>
      </c>
      <c r="B167" s="75"/>
      <c r="C167" s="75"/>
      <c r="D167" s="75"/>
      <c r="E167" s="6"/>
      <c r="F167" s="7"/>
      <c r="G167" s="7"/>
      <c r="H167" s="7"/>
      <c r="I167" s="8"/>
      <c r="J167" s="8"/>
      <c r="K167" s="8"/>
      <c r="L167" s="8"/>
      <c r="M167" s="7"/>
      <c r="N167" s="7"/>
      <c r="O167" s="8"/>
      <c r="P167" s="8"/>
      <c r="Q167" s="9">
        <f>IF(B167&lt;&gt;0,IF($L$3="YES",FRINGE!$C$14,(SUM(Payroll!I167:L167)+SUM(Payroll!O167:P167)+SUM(Payroll!F167:H167)*8/2080+SUM(Payroll!M167:N167)*12/(E167*2080))),0)</f>
        <v>0</v>
      </c>
      <c r="R167" s="9">
        <f>IF(B167&lt;&gt;0,IF($L$3="YES",FRINGE!$E$14,SUM(Payroll!I167:L167)+O167),0)</f>
        <v>0</v>
      </c>
      <c r="S167" s="4" t="str">
        <f t="shared" si="7"/>
        <v/>
      </c>
      <c r="T167" s="4" t="str">
        <f t="shared" si="8"/>
        <v/>
      </c>
    </row>
    <row r="168" spans="1:20" x14ac:dyDescent="0.35">
      <c r="A168" s="4" t="str">
        <f t="shared" si="6"/>
        <v/>
      </c>
      <c r="B168" s="75"/>
      <c r="C168" s="75"/>
      <c r="D168" s="75"/>
      <c r="E168" s="6"/>
      <c r="F168" s="7"/>
      <c r="G168" s="7"/>
      <c r="H168" s="7"/>
      <c r="I168" s="8"/>
      <c r="J168" s="8"/>
      <c r="K168" s="8"/>
      <c r="L168" s="8"/>
      <c r="M168" s="7"/>
      <c r="N168" s="7"/>
      <c r="O168" s="8"/>
      <c r="P168" s="8"/>
      <c r="Q168" s="9">
        <f>IF(B168&lt;&gt;0,IF($L$3="YES",FRINGE!$C$14,(SUM(Payroll!I168:L168)+SUM(Payroll!O168:P168)+SUM(Payroll!F168:H168)*8/2080+SUM(Payroll!M168:N168)*12/(E168*2080))),0)</f>
        <v>0</v>
      </c>
      <c r="R168" s="9">
        <f>IF(B168&lt;&gt;0,IF($L$3="YES",FRINGE!$E$14,SUM(Payroll!I168:L168)+O168),0)</f>
        <v>0</v>
      </c>
      <c r="S168" s="4" t="str">
        <f t="shared" si="7"/>
        <v/>
      </c>
      <c r="T168" s="4" t="str">
        <f t="shared" si="8"/>
        <v/>
      </c>
    </row>
    <row r="169" spans="1:20" x14ac:dyDescent="0.35">
      <c r="A169" s="4" t="str">
        <f t="shared" si="6"/>
        <v/>
      </c>
      <c r="B169" s="75"/>
      <c r="C169" s="75"/>
      <c r="D169" s="75"/>
      <c r="E169" s="6"/>
      <c r="F169" s="7"/>
      <c r="G169" s="7"/>
      <c r="H169" s="7"/>
      <c r="I169" s="8"/>
      <c r="J169" s="8"/>
      <c r="K169" s="8"/>
      <c r="L169" s="8"/>
      <c r="M169" s="7"/>
      <c r="N169" s="7"/>
      <c r="O169" s="8"/>
      <c r="P169" s="8"/>
      <c r="Q169" s="9">
        <f>IF(B169&lt;&gt;0,IF($L$3="YES",FRINGE!$C$14,(SUM(Payroll!I169:L169)+SUM(Payroll!O169:P169)+SUM(Payroll!F169:H169)*8/2080+SUM(Payroll!M169:N169)*12/(E169*2080))),0)</f>
        <v>0</v>
      </c>
      <c r="R169" s="9">
        <f>IF(B169&lt;&gt;0,IF($L$3="YES",FRINGE!$E$14,SUM(Payroll!I169:L169)+O169),0)</f>
        <v>0</v>
      </c>
      <c r="S169" s="4" t="str">
        <f t="shared" si="7"/>
        <v/>
      </c>
      <c r="T169" s="4" t="str">
        <f t="shared" si="8"/>
        <v/>
      </c>
    </row>
    <row r="170" spans="1:20" x14ac:dyDescent="0.35">
      <c r="A170" s="4" t="str">
        <f t="shared" si="6"/>
        <v/>
      </c>
      <c r="B170" s="75"/>
      <c r="C170" s="75"/>
      <c r="D170" s="75"/>
      <c r="E170" s="6"/>
      <c r="F170" s="7"/>
      <c r="G170" s="7"/>
      <c r="H170" s="7"/>
      <c r="I170" s="8"/>
      <c r="J170" s="8"/>
      <c r="K170" s="8"/>
      <c r="L170" s="8"/>
      <c r="M170" s="7"/>
      <c r="N170" s="7"/>
      <c r="O170" s="8"/>
      <c r="P170" s="8"/>
      <c r="Q170" s="9">
        <f>IF(B170&lt;&gt;0,IF($L$3="YES",FRINGE!$C$14,(SUM(Payroll!I170:L170)+SUM(Payroll!O170:P170)+SUM(Payroll!F170:H170)*8/2080+SUM(Payroll!M170:N170)*12/(E170*2080))),0)</f>
        <v>0</v>
      </c>
      <c r="R170" s="9">
        <f>IF(B170&lt;&gt;0,IF($L$3="YES",FRINGE!$E$14,SUM(Payroll!I170:L170)+O170),0)</f>
        <v>0</v>
      </c>
      <c r="S170" s="4" t="str">
        <f t="shared" si="7"/>
        <v/>
      </c>
      <c r="T170" s="4" t="str">
        <f t="shared" si="8"/>
        <v/>
      </c>
    </row>
    <row r="171" spans="1:20" x14ac:dyDescent="0.35">
      <c r="A171" s="4" t="str">
        <f t="shared" si="6"/>
        <v/>
      </c>
      <c r="B171" s="75"/>
      <c r="C171" s="75"/>
      <c r="D171" s="75"/>
      <c r="E171" s="6"/>
      <c r="F171" s="7"/>
      <c r="G171" s="7"/>
      <c r="H171" s="7"/>
      <c r="I171" s="8"/>
      <c r="J171" s="8"/>
      <c r="K171" s="8"/>
      <c r="L171" s="8"/>
      <c r="M171" s="7"/>
      <c r="N171" s="7"/>
      <c r="O171" s="8"/>
      <c r="P171" s="8"/>
      <c r="Q171" s="9">
        <f>IF(B171&lt;&gt;0,IF($L$3="YES",FRINGE!$C$14,(SUM(Payroll!I171:L171)+SUM(Payroll!O171:P171)+SUM(Payroll!F171:H171)*8/2080+SUM(Payroll!M171:N171)*12/(E171*2080))),0)</f>
        <v>0</v>
      </c>
      <c r="R171" s="9">
        <f>IF(B171&lt;&gt;0,IF($L$3="YES",FRINGE!$E$14,SUM(Payroll!I171:L171)+O171),0)</f>
        <v>0</v>
      </c>
      <c r="S171" s="4" t="str">
        <f t="shared" si="7"/>
        <v/>
      </c>
      <c r="T171" s="4" t="str">
        <f t="shared" si="8"/>
        <v/>
      </c>
    </row>
    <row r="172" spans="1:20" x14ac:dyDescent="0.35">
      <c r="A172" s="4" t="str">
        <f t="shared" si="6"/>
        <v/>
      </c>
      <c r="B172" s="75"/>
      <c r="C172" s="75"/>
      <c r="D172" s="75"/>
      <c r="E172" s="6"/>
      <c r="F172" s="7"/>
      <c r="G172" s="7"/>
      <c r="H172" s="7"/>
      <c r="I172" s="8"/>
      <c r="J172" s="8"/>
      <c r="K172" s="8"/>
      <c r="L172" s="8"/>
      <c r="M172" s="7"/>
      <c r="N172" s="7"/>
      <c r="O172" s="8"/>
      <c r="P172" s="8"/>
      <c r="Q172" s="9">
        <f>IF(B172&lt;&gt;0,IF($L$3="YES",FRINGE!$C$14,(SUM(Payroll!I172:L172)+SUM(Payroll!O172:P172)+SUM(Payroll!F172:H172)*8/2080+SUM(Payroll!M172:N172)*12/(E172*2080))),0)</f>
        <v>0</v>
      </c>
      <c r="R172" s="9">
        <f>IF(B172&lt;&gt;0,IF($L$3="YES",FRINGE!$E$14,SUM(Payroll!I172:L172)+O172),0)</f>
        <v>0</v>
      </c>
      <c r="S172" s="4" t="str">
        <f t="shared" si="7"/>
        <v/>
      </c>
      <c r="T172" s="4" t="str">
        <f t="shared" si="8"/>
        <v/>
      </c>
    </row>
    <row r="173" spans="1:20" x14ac:dyDescent="0.35">
      <c r="A173" s="4" t="str">
        <f t="shared" si="6"/>
        <v/>
      </c>
      <c r="B173" s="75"/>
      <c r="C173" s="75"/>
      <c r="D173" s="75"/>
      <c r="E173" s="6"/>
      <c r="F173" s="7"/>
      <c r="G173" s="7"/>
      <c r="H173" s="7"/>
      <c r="I173" s="8"/>
      <c r="J173" s="8"/>
      <c r="K173" s="8"/>
      <c r="L173" s="8"/>
      <c r="M173" s="7"/>
      <c r="N173" s="7"/>
      <c r="O173" s="8"/>
      <c r="P173" s="8"/>
      <c r="Q173" s="9">
        <f>IF(B173&lt;&gt;0,IF($L$3="YES",FRINGE!$C$14,(SUM(Payroll!I173:L173)+SUM(Payroll!O173:P173)+SUM(Payroll!F173:H173)*8/2080+SUM(Payroll!M173:N173)*12/(E173*2080))),0)</f>
        <v>0</v>
      </c>
      <c r="R173" s="9">
        <f>IF(B173&lt;&gt;0,IF($L$3="YES",FRINGE!$E$14,SUM(Payroll!I173:L173)+O173),0)</f>
        <v>0</v>
      </c>
      <c r="S173" s="4" t="str">
        <f t="shared" si="7"/>
        <v/>
      </c>
      <c r="T173" s="4" t="str">
        <f t="shared" si="8"/>
        <v/>
      </c>
    </row>
    <row r="174" spans="1:20" x14ac:dyDescent="0.35">
      <c r="A174" s="4" t="str">
        <f t="shared" si="6"/>
        <v/>
      </c>
      <c r="B174" s="75"/>
      <c r="C174" s="75"/>
      <c r="D174" s="75"/>
      <c r="E174" s="6"/>
      <c r="F174" s="7"/>
      <c r="G174" s="7"/>
      <c r="H174" s="7"/>
      <c r="I174" s="8"/>
      <c r="J174" s="8"/>
      <c r="K174" s="8"/>
      <c r="L174" s="8"/>
      <c r="M174" s="7"/>
      <c r="N174" s="7"/>
      <c r="O174" s="8"/>
      <c r="P174" s="8"/>
      <c r="Q174" s="9">
        <f>IF(B174&lt;&gt;0,IF($L$3="YES",FRINGE!$C$14,(SUM(Payroll!I174:L174)+SUM(Payroll!O174:P174)+SUM(Payroll!F174:H174)*8/2080+SUM(Payroll!M174:N174)*12/(E174*2080))),0)</f>
        <v>0</v>
      </c>
      <c r="R174" s="9">
        <f>IF(B174&lt;&gt;0,IF($L$3="YES",FRINGE!$E$14,SUM(Payroll!I174:L174)+O174),0)</f>
        <v>0</v>
      </c>
      <c r="S174" s="4" t="str">
        <f t="shared" si="7"/>
        <v/>
      </c>
      <c r="T174" s="4" t="str">
        <f t="shared" si="8"/>
        <v/>
      </c>
    </row>
    <row r="175" spans="1:20" x14ac:dyDescent="0.35">
      <c r="A175" s="4" t="str">
        <f t="shared" si="6"/>
        <v/>
      </c>
      <c r="B175" s="75"/>
      <c r="C175" s="75"/>
      <c r="D175" s="75"/>
      <c r="E175" s="6"/>
      <c r="F175" s="7"/>
      <c r="G175" s="7"/>
      <c r="H175" s="7"/>
      <c r="I175" s="8"/>
      <c r="J175" s="8"/>
      <c r="K175" s="8"/>
      <c r="L175" s="8"/>
      <c r="M175" s="7"/>
      <c r="N175" s="7"/>
      <c r="O175" s="8"/>
      <c r="P175" s="8"/>
      <c r="Q175" s="9">
        <f>IF(B175&lt;&gt;0,IF($L$3="YES",FRINGE!$C$14,(SUM(Payroll!I175:L175)+SUM(Payroll!O175:P175)+SUM(Payroll!F175:H175)*8/2080+SUM(Payroll!M175:N175)*12/(E175*2080))),0)</f>
        <v>0</v>
      </c>
      <c r="R175" s="9">
        <f>IF(B175&lt;&gt;0,IF($L$3="YES",FRINGE!$E$14,SUM(Payroll!I175:L175)+O175),0)</f>
        <v>0</v>
      </c>
      <c r="S175" s="4" t="str">
        <f t="shared" si="7"/>
        <v/>
      </c>
      <c r="T175" s="4" t="str">
        <f t="shared" si="8"/>
        <v/>
      </c>
    </row>
    <row r="176" spans="1:20" x14ac:dyDescent="0.35">
      <c r="A176" s="4" t="str">
        <f t="shared" si="6"/>
        <v/>
      </c>
      <c r="B176" s="75"/>
      <c r="C176" s="75"/>
      <c r="D176" s="75"/>
      <c r="E176" s="6"/>
      <c r="F176" s="7"/>
      <c r="G176" s="7"/>
      <c r="H176" s="7"/>
      <c r="I176" s="8"/>
      <c r="J176" s="8"/>
      <c r="K176" s="8"/>
      <c r="L176" s="8"/>
      <c r="M176" s="7"/>
      <c r="N176" s="7"/>
      <c r="O176" s="8"/>
      <c r="P176" s="8"/>
      <c r="Q176" s="9">
        <f>IF(B176&lt;&gt;0,IF($L$3="YES",FRINGE!$C$14,(SUM(Payroll!I176:L176)+SUM(Payroll!O176:P176)+SUM(Payroll!F176:H176)*8/2080+SUM(Payroll!M176:N176)*12/(E176*2080))),0)</f>
        <v>0</v>
      </c>
      <c r="R176" s="9">
        <f>IF(B176&lt;&gt;0,IF($L$3="YES",FRINGE!$E$14,SUM(Payroll!I176:L176)+O176),0)</f>
        <v>0</v>
      </c>
      <c r="S176" s="4" t="str">
        <f t="shared" si="7"/>
        <v/>
      </c>
      <c r="T176" s="4" t="str">
        <f t="shared" si="8"/>
        <v/>
      </c>
    </row>
    <row r="177" spans="1:20" x14ac:dyDescent="0.35">
      <c r="A177" s="4" t="str">
        <f t="shared" si="6"/>
        <v/>
      </c>
      <c r="B177" s="75"/>
      <c r="C177" s="75"/>
      <c r="D177" s="75"/>
      <c r="E177" s="6"/>
      <c r="F177" s="7"/>
      <c r="G177" s="7"/>
      <c r="H177" s="7"/>
      <c r="I177" s="8"/>
      <c r="J177" s="8"/>
      <c r="K177" s="8"/>
      <c r="L177" s="8"/>
      <c r="M177" s="7"/>
      <c r="N177" s="7"/>
      <c r="O177" s="8"/>
      <c r="P177" s="8"/>
      <c r="Q177" s="9">
        <f>IF(B177&lt;&gt;0,IF($L$3="YES",FRINGE!$C$14,(SUM(Payroll!I177:L177)+SUM(Payroll!O177:P177)+SUM(Payroll!F177:H177)*8/2080+SUM(Payroll!M177:N177)*12/(E177*2080))),0)</f>
        <v>0</v>
      </c>
      <c r="R177" s="9">
        <f>IF(B177&lt;&gt;0,IF($L$3="YES",FRINGE!$E$14,SUM(Payroll!I177:L177)+O177),0)</f>
        <v>0</v>
      </c>
      <c r="S177" s="4" t="str">
        <f t="shared" si="7"/>
        <v/>
      </c>
      <c r="T177" s="4" t="str">
        <f t="shared" si="8"/>
        <v/>
      </c>
    </row>
    <row r="178" spans="1:20" x14ac:dyDescent="0.35">
      <c r="A178" s="4" t="str">
        <f t="shared" si="6"/>
        <v/>
      </c>
      <c r="B178" s="75"/>
      <c r="C178" s="75"/>
      <c r="D178" s="75"/>
      <c r="E178" s="6"/>
      <c r="F178" s="7"/>
      <c r="G178" s="7"/>
      <c r="H178" s="7"/>
      <c r="I178" s="8"/>
      <c r="J178" s="8"/>
      <c r="K178" s="8"/>
      <c r="L178" s="8"/>
      <c r="M178" s="7"/>
      <c r="N178" s="7"/>
      <c r="O178" s="8"/>
      <c r="P178" s="8"/>
      <c r="Q178" s="9">
        <f>IF(B178&lt;&gt;0,IF($L$3="YES",FRINGE!$C$14,(SUM(Payroll!I178:L178)+SUM(Payroll!O178:P178)+SUM(Payroll!F178:H178)*8/2080+SUM(Payroll!M178:N178)*12/(E178*2080))),0)</f>
        <v>0</v>
      </c>
      <c r="R178" s="9">
        <f>IF(B178&lt;&gt;0,IF($L$3="YES",FRINGE!$E$14,SUM(Payroll!I178:L178)+O178),0)</f>
        <v>0</v>
      </c>
      <c r="S178" s="4" t="str">
        <f t="shared" si="7"/>
        <v/>
      </c>
      <c r="T178" s="4" t="str">
        <f t="shared" si="8"/>
        <v/>
      </c>
    </row>
    <row r="179" spans="1:20" x14ac:dyDescent="0.35">
      <c r="A179" s="4" t="str">
        <f t="shared" si="6"/>
        <v/>
      </c>
      <c r="B179" s="75"/>
      <c r="C179" s="75"/>
      <c r="D179" s="75"/>
      <c r="E179" s="6"/>
      <c r="F179" s="7"/>
      <c r="G179" s="7"/>
      <c r="H179" s="7"/>
      <c r="I179" s="8"/>
      <c r="J179" s="8"/>
      <c r="K179" s="8"/>
      <c r="L179" s="8"/>
      <c r="M179" s="7"/>
      <c r="N179" s="7"/>
      <c r="O179" s="8"/>
      <c r="P179" s="8"/>
      <c r="Q179" s="9">
        <f>IF(B179&lt;&gt;0,IF($L$3="YES",FRINGE!$C$14,(SUM(Payroll!I179:L179)+SUM(Payroll!O179:P179)+SUM(Payroll!F179:H179)*8/2080+SUM(Payroll!M179:N179)*12/(E179*2080))),0)</f>
        <v>0</v>
      </c>
      <c r="R179" s="9">
        <f>IF(B179&lt;&gt;0,IF($L$3="YES",FRINGE!$E$14,SUM(Payroll!I179:L179)+O179),0)</f>
        <v>0</v>
      </c>
      <c r="S179" s="4" t="str">
        <f t="shared" si="7"/>
        <v/>
      </c>
      <c r="T179" s="4" t="str">
        <f t="shared" si="8"/>
        <v/>
      </c>
    </row>
    <row r="180" spans="1:20" x14ac:dyDescent="0.35">
      <c r="A180" s="4" t="str">
        <f t="shared" si="6"/>
        <v/>
      </c>
      <c r="B180" s="75"/>
      <c r="C180" s="75"/>
      <c r="D180" s="75"/>
      <c r="E180" s="6"/>
      <c r="F180" s="7"/>
      <c r="G180" s="7"/>
      <c r="H180" s="7"/>
      <c r="I180" s="8"/>
      <c r="J180" s="8"/>
      <c r="K180" s="8"/>
      <c r="L180" s="8"/>
      <c r="M180" s="7"/>
      <c r="N180" s="7"/>
      <c r="O180" s="8"/>
      <c r="P180" s="8"/>
      <c r="Q180" s="9">
        <f>IF(B180&lt;&gt;0,IF($L$3="YES",FRINGE!$C$14,(SUM(Payroll!I180:L180)+SUM(Payroll!O180:P180)+SUM(Payroll!F180:H180)*8/2080+SUM(Payroll!M180:N180)*12/(E180*2080))),0)</f>
        <v>0</v>
      </c>
      <c r="R180" s="9">
        <f>IF(B180&lt;&gt;0,IF($L$3="YES",FRINGE!$E$14,SUM(Payroll!I180:L180)+O180),0)</f>
        <v>0</v>
      </c>
      <c r="S180" s="4" t="str">
        <f t="shared" si="7"/>
        <v/>
      </c>
      <c r="T180" s="4" t="str">
        <f t="shared" si="8"/>
        <v/>
      </c>
    </row>
    <row r="181" spans="1:20" x14ac:dyDescent="0.35">
      <c r="A181" s="4" t="str">
        <f t="shared" si="6"/>
        <v/>
      </c>
      <c r="B181" s="75"/>
      <c r="C181" s="75"/>
      <c r="D181" s="75"/>
      <c r="E181" s="6"/>
      <c r="F181" s="7"/>
      <c r="G181" s="7"/>
      <c r="H181" s="7"/>
      <c r="I181" s="8"/>
      <c r="J181" s="8"/>
      <c r="K181" s="8"/>
      <c r="L181" s="8"/>
      <c r="M181" s="7"/>
      <c r="N181" s="7"/>
      <c r="O181" s="8"/>
      <c r="P181" s="8"/>
      <c r="Q181" s="9">
        <f>IF(B181&lt;&gt;0,IF($L$3="YES",FRINGE!$C$14,(SUM(Payroll!I181:L181)+SUM(Payroll!O181:P181)+SUM(Payroll!F181:H181)*8/2080+SUM(Payroll!M181:N181)*12/(E181*2080))),0)</f>
        <v>0</v>
      </c>
      <c r="R181" s="9">
        <f>IF(B181&lt;&gt;0,IF($L$3="YES",FRINGE!$E$14,SUM(Payroll!I181:L181)+O181),0)</f>
        <v>0</v>
      </c>
      <c r="S181" s="4" t="str">
        <f t="shared" si="7"/>
        <v/>
      </c>
      <c r="T181" s="4" t="str">
        <f t="shared" si="8"/>
        <v/>
      </c>
    </row>
    <row r="182" spans="1:20" x14ac:dyDescent="0.35">
      <c r="A182" s="4" t="str">
        <f t="shared" si="6"/>
        <v/>
      </c>
      <c r="B182" s="75"/>
      <c r="C182" s="75"/>
      <c r="D182" s="75"/>
      <c r="E182" s="6"/>
      <c r="F182" s="7"/>
      <c r="G182" s="7"/>
      <c r="H182" s="7"/>
      <c r="I182" s="8"/>
      <c r="J182" s="8"/>
      <c r="K182" s="8"/>
      <c r="L182" s="8"/>
      <c r="M182" s="7"/>
      <c r="N182" s="7"/>
      <c r="O182" s="8"/>
      <c r="P182" s="8"/>
      <c r="Q182" s="9">
        <f>IF(B182&lt;&gt;0,IF($L$3="YES",FRINGE!$C$14,(SUM(Payroll!I182:L182)+SUM(Payroll!O182:P182)+SUM(Payroll!F182:H182)*8/2080+SUM(Payroll!M182:N182)*12/(E182*2080))),0)</f>
        <v>0</v>
      </c>
      <c r="R182" s="9">
        <f>IF(B182&lt;&gt;0,IF($L$3="YES",FRINGE!$E$14,SUM(Payroll!I182:L182)+O182),0)</f>
        <v>0</v>
      </c>
      <c r="S182" s="4" t="str">
        <f t="shared" si="7"/>
        <v/>
      </c>
      <c r="T182" s="4" t="str">
        <f t="shared" si="8"/>
        <v/>
      </c>
    </row>
    <row r="183" spans="1:20" x14ac:dyDescent="0.35">
      <c r="A183" s="4" t="str">
        <f t="shared" si="6"/>
        <v/>
      </c>
      <c r="B183" s="75"/>
      <c r="C183" s="75"/>
      <c r="D183" s="75"/>
      <c r="E183" s="6"/>
      <c r="F183" s="7"/>
      <c r="G183" s="7"/>
      <c r="H183" s="7"/>
      <c r="I183" s="8"/>
      <c r="J183" s="8"/>
      <c r="K183" s="8"/>
      <c r="L183" s="8"/>
      <c r="M183" s="7"/>
      <c r="N183" s="7"/>
      <c r="O183" s="8"/>
      <c r="P183" s="8"/>
      <c r="Q183" s="9">
        <f>IF(B183&lt;&gt;0,IF($L$3="YES",FRINGE!$C$14,(SUM(Payroll!I183:L183)+SUM(Payroll!O183:P183)+SUM(Payroll!F183:H183)*8/2080+SUM(Payroll!M183:N183)*12/(E183*2080))),0)</f>
        <v>0</v>
      </c>
      <c r="R183" s="9">
        <f>IF(B183&lt;&gt;0,IF($L$3="YES",FRINGE!$E$14,SUM(Payroll!I183:L183)+O183),0)</f>
        <v>0</v>
      </c>
      <c r="S183" s="4" t="str">
        <f t="shared" si="7"/>
        <v/>
      </c>
      <c r="T183" s="4" t="str">
        <f t="shared" si="8"/>
        <v/>
      </c>
    </row>
    <row r="184" spans="1:20" x14ac:dyDescent="0.35">
      <c r="A184" s="4" t="str">
        <f t="shared" si="6"/>
        <v/>
      </c>
      <c r="B184" s="75"/>
      <c r="C184" s="75"/>
      <c r="D184" s="75"/>
      <c r="E184" s="6"/>
      <c r="F184" s="7"/>
      <c r="G184" s="7"/>
      <c r="H184" s="7"/>
      <c r="I184" s="8"/>
      <c r="J184" s="8"/>
      <c r="K184" s="8"/>
      <c r="L184" s="8"/>
      <c r="M184" s="7"/>
      <c r="N184" s="7"/>
      <c r="O184" s="8"/>
      <c r="P184" s="8"/>
      <c r="Q184" s="9">
        <f>IF(B184&lt;&gt;0,IF($L$3="YES",FRINGE!$C$14,(SUM(Payroll!I184:L184)+SUM(Payroll!O184:P184)+SUM(Payroll!F184:H184)*8/2080+SUM(Payroll!M184:N184)*12/(E184*2080))),0)</f>
        <v>0</v>
      </c>
      <c r="R184" s="9">
        <f>IF(B184&lt;&gt;0,IF($L$3="YES",FRINGE!$E$14,SUM(Payroll!I184:L184)+O184),0)</f>
        <v>0</v>
      </c>
      <c r="S184" s="4" t="str">
        <f t="shared" si="7"/>
        <v/>
      </c>
      <c r="T184" s="4" t="str">
        <f t="shared" si="8"/>
        <v/>
      </c>
    </row>
    <row r="185" spans="1:20" x14ac:dyDescent="0.35">
      <c r="A185" s="4" t="str">
        <f t="shared" si="6"/>
        <v/>
      </c>
      <c r="B185" s="75"/>
      <c r="C185" s="75"/>
      <c r="D185" s="75"/>
      <c r="E185" s="6"/>
      <c r="F185" s="7"/>
      <c r="G185" s="7"/>
      <c r="H185" s="7"/>
      <c r="I185" s="8"/>
      <c r="J185" s="8"/>
      <c r="K185" s="8"/>
      <c r="L185" s="8"/>
      <c r="M185" s="7"/>
      <c r="N185" s="7"/>
      <c r="O185" s="8"/>
      <c r="P185" s="8"/>
      <c r="Q185" s="9">
        <f>IF(B185&lt;&gt;0,IF($L$3="YES",FRINGE!$C$14,(SUM(Payroll!I185:L185)+SUM(Payroll!O185:P185)+SUM(Payroll!F185:H185)*8/2080+SUM(Payroll!M185:N185)*12/(E185*2080))),0)</f>
        <v>0</v>
      </c>
      <c r="R185" s="9">
        <f>IF(B185&lt;&gt;0,IF($L$3="YES",FRINGE!$E$14,SUM(Payroll!I185:L185)+O185),0)</f>
        <v>0</v>
      </c>
      <c r="S185" s="4" t="str">
        <f t="shared" si="7"/>
        <v/>
      </c>
      <c r="T185" s="4" t="str">
        <f t="shared" si="8"/>
        <v/>
      </c>
    </row>
    <row r="186" spans="1:20" x14ac:dyDescent="0.35">
      <c r="A186" s="4" t="str">
        <f t="shared" si="6"/>
        <v/>
      </c>
      <c r="B186" s="75"/>
      <c r="C186" s="75"/>
      <c r="D186" s="75"/>
      <c r="E186" s="6"/>
      <c r="F186" s="7"/>
      <c r="G186" s="7"/>
      <c r="H186" s="7"/>
      <c r="I186" s="8"/>
      <c r="J186" s="8"/>
      <c r="K186" s="8"/>
      <c r="L186" s="8"/>
      <c r="M186" s="7"/>
      <c r="N186" s="7"/>
      <c r="O186" s="8"/>
      <c r="P186" s="8"/>
      <c r="Q186" s="9">
        <f>IF(B186&lt;&gt;0,IF($L$3="YES",FRINGE!$C$14,(SUM(Payroll!I186:L186)+SUM(Payroll!O186:P186)+SUM(Payroll!F186:H186)*8/2080+SUM(Payroll!M186:N186)*12/(E186*2080))),0)</f>
        <v>0</v>
      </c>
      <c r="R186" s="9">
        <f>IF(B186&lt;&gt;0,IF($L$3="YES",FRINGE!$E$14,SUM(Payroll!I186:L186)+O186),0)</f>
        <v>0</v>
      </c>
      <c r="S186" s="4" t="str">
        <f t="shared" si="7"/>
        <v/>
      </c>
      <c r="T186" s="4" t="str">
        <f t="shared" si="8"/>
        <v/>
      </c>
    </row>
    <row r="187" spans="1:20" x14ac:dyDescent="0.35">
      <c r="A187" s="4" t="str">
        <f t="shared" si="6"/>
        <v/>
      </c>
      <c r="B187" s="75"/>
      <c r="C187" s="75"/>
      <c r="D187" s="75"/>
      <c r="E187" s="6"/>
      <c r="F187" s="7"/>
      <c r="G187" s="7"/>
      <c r="H187" s="7"/>
      <c r="I187" s="8"/>
      <c r="J187" s="8"/>
      <c r="K187" s="8"/>
      <c r="L187" s="8"/>
      <c r="M187" s="7"/>
      <c r="N187" s="7"/>
      <c r="O187" s="8"/>
      <c r="P187" s="8"/>
      <c r="Q187" s="9">
        <f>IF(B187&lt;&gt;0,IF($L$3="YES",FRINGE!$C$14,(SUM(Payroll!I187:L187)+SUM(Payroll!O187:P187)+SUM(Payroll!F187:H187)*8/2080+SUM(Payroll!M187:N187)*12/(E187*2080))),0)</f>
        <v>0</v>
      </c>
      <c r="R187" s="9">
        <f>IF(B187&lt;&gt;0,IF($L$3="YES",FRINGE!$E$14,SUM(Payroll!I187:L187)+O187),0)</f>
        <v>0</v>
      </c>
      <c r="S187" s="4" t="str">
        <f t="shared" si="7"/>
        <v/>
      </c>
      <c r="T187" s="4" t="str">
        <f t="shared" si="8"/>
        <v/>
      </c>
    </row>
    <row r="188" spans="1:20" x14ac:dyDescent="0.35">
      <c r="A188" s="4" t="str">
        <f t="shared" si="6"/>
        <v/>
      </c>
      <c r="B188" s="75"/>
      <c r="C188" s="75"/>
      <c r="D188" s="75"/>
      <c r="E188" s="6"/>
      <c r="F188" s="7"/>
      <c r="G188" s="7"/>
      <c r="H188" s="7"/>
      <c r="I188" s="8"/>
      <c r="J188" s="8"/>
      <c r="K188" s="8"/>
      <c r="L188" s="8"/>
      <c r="M188" s="7"/>
      <c r="N188" s="7"/>
      <c r="O188" s="8"/>
      <c r="P188" s="8"/>
      <c r="Q188" s="9">
        <f>IF(B188&lt;&gt;0,IF($L$3="YES",FRINGE!$C$14,(SUM(Payroll!I188:L188)+SUM(Payroll!O188:P188)+SUM(Payroll!F188:H188)*8/2080+SUM(Payroll!M188:N188)*12/(E188*2080))),0)</f>
        <v>0</v>
      </c>
      <c r="R188" s="9">
        <f>IF(B188&lt;&gt;0,IF($L$3="YES",FRINGE!$E$14,SUM(Payroll!I188:L188)+O188),0)</f>
        <v>0</v>
      </c>
      <c r="S188" s="4" t="str">
        <f t="shared" si="7"/>
        <v/>
      </c>
      <c r="T188" s="4" t="str">
        <f t="shared" si="8"/>
        <v/>
      </c>
    </row>
    <row r="189" spans="1:20" x14ac:dyDescent="0.35">
      <c r="A189" s="4" t="str">
        <f t="shared" si="6"/>
        <v/>
      </c>
      <c r="B189" s="75"/>
      <c r="C189" s="75"/>
      <c r="D189" s="75"/>
      <c r="E189" s="6"/>
      <c r="F189" s="7"/>
      <c r="G189" s="7"/>
      <c r="H189" s="7"/>
      <c r="I189" s="8"/>
      <c r="J189" s="8"/>
      <c r="K189" s="8"/>
      <c r="L189" s="8"/>
      <c r="M189" s="7"/>
      <c r="N189" s="7"/>
      <c r="O189" s="8"/>
      <c r="P189" s="8"/>
      <c r="Q189" s="9">
        <f>IF(B189&lt;&gt;0,IF($L$3="YES",FRINGE!$C$14,(SUM(Payroll!I189:L189)+SUM(Payroll!O189:P189)+SUM(Payroll!F189:H189)*8/2080+SUM(Payroll!M189:N189)*12/(E189*2080))),0)</f>
        <v>0</v>
      </c>
      <c r="R189" s="9">
        <f>IF(B189&lt;&gt;0,IF($L$3="YES",FRINGE!$E$14,SUM(Payroll!I189:L189)+O189),0)</f>
        <v>0</v>
      </c>
      <c r="S189" s="4" t="str">
        <f t="shared" si="7"/>
        <v/>
      </c>
      <c r="T189" s="4" t="str">
        <f t="shared" si="8"/>
        <v/>
      </c>
    </row>
    <row r="190" spans="1:20" x14ac:dyDescent="0.35">
      <c r="A190" s="4" t="str">
        <f t="shared" si="6"/>
        <v/>
      </c>
      <c r="B190" s="75"/>
      <c r="C190" s="75"/>
      <c r="D190" s="75"/>
      <c r="E190" s="6"/>
      <c r="F190" s="7"/>
      <c r="G190" s="7"/>
      <c r="H190" s="7"/>
      <c r="I190" s="8"/>
      <c r="J190" s="8"/>
      <c r="K190" s="8"/>
      <c r="L190" s="8"/>
      <c r="M190" s="7"/>
      <c r="N190" s="7"/>
      <c r="O190" s="8"/>
      <c r="P190" s="8"/>
      <c r="Q190" s="9">
        <f>IF(B190&lt;&gt;0,IF($L$3="YES",FRINGE!$C$14,(SUM(Payroll!I190:L190)+SUM(Payroll!O190:P190)+SUM(Payroll!F190:H190)*8/2080+SUM(Payroll!M190:N190)*12/(E190*2080))),0)</f>
        <v>0</v>
      </c>
      <c r="R190" s="9">
        <f>IF(B190&lt;&gt;0,IF($L$3="YES",FRINGE!$E$14,SUM(Payroll!I190:L190)+O190),0)</f>
        <v>0</v>
      </c>
      <c r="S190" s="4" t="str">
        <f t="shared" si="7"/>
        <v/>
      </c>
      <c r="T190" s="4" t="str">
        <f t="shared" si="8"/>
        <v/>
      </c>
    </row>
    <row r="191" spans="1:20" x14ac:dyDescent="0.35">
      <c r="A191" s="4" t="str">
        <f t="shared" si="6"/>
        <v/>
      </c>
      <c r="B191" s="75"/>
      <c r="C191" s="75"/>
      <c r="D191" s="75"/>
      <c r="E191" s="6"/>
      <c r="F191" s="7"/>
      <c r="G191" s="7"/>
      <c r="H191" s="7"/>
      <c r="I191" s="8"/>
      <c r="J191" s="8"/>
      <c r="K191" s="8"/>
      <c r="L191" s="8"/>
      <c r="M191" s="7"/>
      <c r="N191" s="7"/>
      <c r="O191" s="8"/>
      <c r="P191" s="8"/>
      <c r="Q191" s="9">
        <f>IF(B191&lt;&gt;0,IF($L$3="YES",FRINGE!$C$14,(SUM(Payroll!I191:L191)+SUM(Payroll!O191:P191)+SUM(Payroll!F191:H191)*8/2080+SUM(Payroll!M191:N191)*12/(E191*2080))),0)</f>
        <v>0</v>
      </c>
      <c r="R191" s="9">
        <f>IF(B191&lt;&gt;0,IF($L$3="YES",FRINGE!$E$14,SUM(Payroll!I191:L191)+O191),0)</f>
        <v>0</v>
      </c>
      <c r="S191" s="4" t="str">
        <f t="shared" si="7"/>
        <v/>
      </c>
      <c r="T191" s="4" t="str">
        <f t="shared" si="8"/>
        <v/>
      </c>
    </row>
    <row r="192" spans="1:20" x14ac:dyDescent="0.35">
      <c r="A192" s="4" t="str">
        <f t="shared" si="6"/>
        <v/>
      </c>
      <c r="B192" s="75"/>
      <c r="C192" s="75"/>
      <c r="D192" s="75"/>
      <c r="E192" s="6"/>
      <c r="F192" s="7"/>
      <c r="G192" s="7"/>
      <c r="H192" s="7"/>
      <c r="I192" s="8"/>
      <c r="J192" s="8"/>
      <c r="K192" s="8"/>
      <c r="L192" s="8"/>
      <c r="M192" s="7"/>
      <c r="N192" s="7"/>
      <c r="O192" s="8"/>
      <c r="P192" s="8"/>
      <c r="Q192" s="9">
        <f>IF(B192&lt;&gt;0,IF($L$3="YES",FRINGE!$C$14,(SUM(Payroll!I192:L192)+SUM(Payroll!O192:P192)+SUM(Payroll!F192:H192)*8/2080+SUM(Payroll!M192:N192)*12/(E192*2080))),0)</f>
        <v>0</v>
      </c>
      <c r="R192" s="9">
        <f>IF(B192&lt;&gt;0,IF($L$3="YES",FRINGE!$E$14,SUM(Payroll!I192:L192)+O192),0)</f>
        <v>0</v>
      </c>
      <c r="S192" s="4" t="str">
        <f t="shared" si="7"/>
        <v/>
      </c>
      <c r="T192" s="4" t="str">
        <f t="shared" si="8"/>
        <v/>
      </c>
    </row>
    <row r="193" spans="1:20" x14ac:dyDescent="0.35">
      <c r="A193" s="4" t="str">
        <f t="shared" si="6"/>
        <v/>
      </c>
      <c r="B193" s="75"/>
      <c r="C193" s="75"/>
      <c r="D193" s="75"/>
      <c r="E193" s="6"/>
      <c r="F193" s="7"/>
      <c r="G193" s="7"/>
      <c r="H193" s="7"/>
      <c r="I193" s="8"/>
      <c r="J193" s="8"/>
      <c r="K193" s="8"/>
      <c r="L193" s="8"/>
      <c r="M193" s="7"/>
      <c r="N193" s="7"/>
      <c r="O193" s="8"/>
      <c r="P193" s="8"/>
      <c r="Q193" s="9">
        <f>IF(B193&lt;&gt;0,IF($L$3="YES",FRINGE!$C$14,(SUM(Payroll!I193:L193)+SUM(Payroll!O193:P193)+SUM(Payroll!F193:H193)*8/2080+SUM(Payroll!M193:N193)*12/(E193*2080))),0)</f>
        <v>0</v>
      </c>
      <c r="R193" s="9">
        <f>IF(B193&lt;&gt;0,IF($L$3="YES",FRINGE!$E$14,SUM(Payroll!I193:L193)+O193),0)</f>
        <v>0</v>
      </c>
      <c r="S193" s="4" t="str">
        <f t="shared" si="7"/>
        <v/>
      </c>
      <c r="T193" s="4" t="str">
        <f t="shared" si="8"/>
        <v/>
      </c>
    </row>
    <row r="194" spans="1:20" x14ac:dyDescent="0.35">
      <c r="A194" s="4" t="str">
        <f t="shared" si="6"/>
        <v/>
      </c>
      <c r="B194" s="75"/>
      <c r="C194" s="75"/>
      <c r="D194" s="75"/>
      <c r="E194" s="6"/>
      <c r="F194" s="7"/>
      <c r="G194" s="7"/>
      <c r="H194" s="7"/>
      <c r="I194" s="8"/>
      <c r="J194" s="8"/>
      <c r="K194" s="8"/>
      <c r="L194" s="8"/>
      <c r="M194" s="7"/>
      <c r="N194" s="7"/>
      <c r="O194" s="8"/>
      <c r="P194" s="8"/>
      <c r="Q194" s="9">
        <f>IF(B194&lt;&gt;0,IF($L$3="YES",FRINGE!$C$14,(SUM(Payroll!I194:L194)+SUM(Payroll!O194:P194)+SUM(Payroll!F194:H194)*8/2080+SUM(Payroll!M194:N194)*12/(E194*2080))),0)</f>
        <v>0</v>
      </c>
      <c r="R194" s="9">
        <f>IF(B194&lt;&gt;0,IF($L$3="YES",FRINGE!$E$14,SUM(Payroll!I194:L194)+O194),0)</f>
        <v>0</v>
      </c>
      <c r="S194" s="4" t="str">
        <f t="shared" si="7"/>
        <v/>
      </c>
      <c r="T194" s="4" t="str">
        <f t="shared" si="8"/>
        <v/>
      </c>
    </row>
    <row r="195" spans="1:20" x14ac:dyDescent="0.35">
      <c r="A195" s="4" t="str">
        <f t="shared" si="6"/>
        <v/>
      </c>
      <c r="B195" s="75"/>
      <c r="C195" s="75"/>
      <c r="D195" s="75"/>
      <c r="E195" s="6"/>
      <c r="F195" s="7"/>
      <c r="G195" s="7"/>
      <c r="H195" s="7"/>
      <c r="I195" s="8"/>
      <c r="J195" s="8"/>
      <c r="K195" s="8"/>
      <c r="L195" s="8"/>
      <c r="M195" s="7"/>
      <c r="N195" s="7"/>
      <c r="O195" s="8"/>
      <c r="P195" s="8"/>
      <c r="Q195" s="9">
        <f>IF(B195&lt;&gt;0,IF($L$3="YES",FRINGE!$C$14,(SUM(Payroll!I195:L195)+SUM(Payroll!O195:P195)+SUM(Payroll!F195:H195)*8/2080+SUM(Payroll!M195:N195)*12/(E195*2080))),0)</f>
        <v>0</v>
      </c>
      <c r="R195" s="9">
        <f>IF(B195&lt;&gt;0,IF($L$3="YES",FRINGE!$E$14,SUM(Payroll!I195:L195)+O195),0)</f>
        <v>0</v>
      </c>
      <c r="S195" s="4" t="str">
        <f t="shared" si="7"/>
        <v/>
      </c>
      <c r="T195" s="4" t="str">
        <f t="shared" si="8"/>
        <v/>
      </c>
    </row>
    <row r="196" spans="1:20" x14ac:dyDescent="0.35">
      <c r="A196" s="4" t="str">
        <f t="shared" si="6"/>
        <v/>
      </c>
      <c r="B196" s="75"/>
      <c r="C196" s="75"/>
      <c r="D196" s="75"/>
      <c r="E196" s="6"/>
      <c r="F196" s="7"/>
      <c r="G196" s="7"/>
      <c r="H196" s="7"/>
      <c r="I196" s="8"/>
      <c r="J196" s="8"/>
      <c r="K196" s="8"/>
      <c r="L196" s="8"/>
      <c r="M196" s="7"/>
      <c r="N196" s="7"/>
      <c r="O196" s="8"/>
      <c r="P196" s="8"/>
      <c r="Q196" s="9">
        <f>IF(B196&lt;&gt;0,IF($L$3="YES",FRINGE!$C$14,(SUM(Payroll!I196:L196)+SUM(Payroll!O196:P196)+SUM(Payroll!F196:H196)*8/2080+SUM(Payroll!M196:N196)*12/(E196*2080))),0)</f>
        <v>0</v>
      </c>
      <c r="R196" s="9">
        <f>IF(B196&lt;&gt;0,IF($L$3="YES",FRINGE!$E$14,SUM(Payroll!I196:L196)+O196),0)</f>
        <v>0</v>
      </c>
      <c r="S196" s="4" t="str">
        <f t="shared" si="7"/>
        <v/>
      </c>
      <c r="T196" s="4" t="str">
        <f t="shared" si="8"/>
        <v/>
      </c>
    </row>
    <row r="197" spans="1:20" x14ac:dyDescent="0.35">
      <c r="A197" s="4" t="str">
        <f t="shared" si="6"/>
        <v/>
      </c>
      <c r="B197" s="75"/>
      <c r="C197" s="75"/>
      <c r="D197" s="75"/>
      <c r="E197" s="6"/>
      <c r="F197" s="7"/>
      <c r="G197" s="7"/>
      <c r="H197" s="7"/>
      <c r="I197" s="8"/>
      <c r="J197" s="8"/>
      <c r="K197" s="8"/>
      <c r="L197" s="8"/>
      <c r="M197" s="7"/>
      <c r="N197" s="7"/>
      <c r="O197" s="8"/>
      <c r="P197" s="8"/>
      <c r="Q197" s="9">
        <f>IF(B197&lt;&gt;0,IF($L$3="YES",FRINGE!$C$14,(SUM(Payroll!I197:L197)+SUM(Payroll!O197:P197)+SUM(Payroll!F197:H197)*8/2080+SUM(Payroll!M197:N197)*12/(E197*2080))),0)</f>
        <v>0</v>
      </c>
      <c r="R197" s="9">
        <f>IF(B197&lt;&gt;0,IF($L$3="YES",FRINGE!$E$14,SUM(Payroll!I197:L197)+O197),0)</f>
        <v>0</v>
      </c>
      <c r="S197" s="4" t="str">
        <f t="shared" si="7"/>
        <v/>
      </c>
      <c r="T197" s="4" t="str">
        <f t="shared" si="8"/>
        <v/>
      </c>
    </row>
    <row r="198" spans="1:20" x14ac:dyDescent="0.35">
      <c r="A198" s="4" t="str">
        <f t="shared" si="6"/>
        <v/>
      </c>
      <c r="B198" s="75"/>
      <c r="C198" s="75"/>
      <c r="D198" s="75"/>
      <c r="E198" s="6"/>
      <c r="F198" s="7"/>
      <c r="G198" s="7"/>
      <c r="H198" s="7"/>
      <c r="I198" s="8"/>
      <c r="J198" s="8"/>
      <c r="K198" s="8"/>
      <c r="L198" s="8"/>
      <c r="M198" s="7"/>
      <c r="N198" s="7"/>
      <c r="O198" s="8"/>
      <c r="P198" s="8"/>
      <c r="Q198" s="9">
        <f>IF(B198&lt;&gt;0,IF($L$3="YES",FRINGE!$C$14,(SUM(Payroll!I198:L198)+SUM(Payroll!O198:P198)+SUM(Payroll!F198:H198)*8/2080+SUM(Payroll!M198:N198)*12/(E198*2080))),0)</f>
        <v>0</v>
      </c>
      <c r="R198" s="9">
        <f>IF(B198&lt;&gt;0,IF($L$3="YES",FRINGE!$E$14,SUM(Payroll!I198:L198)+O198),0)</f>
        <v>0</v>
      </c>
      <c r="S198" s="4" t="str">
        <f t="shared" si="7"/>
        <v/>
      </c>
      <c r="T198" s="4" t="str">
        <f t="shared" si="8"/>
        <v/>
      </c>
    </row>
    <row r="199" spans="1:20" x14ac:dyDescent="0.35">
      <c r="A199" s="4" t="str">
        <f t="shared" ref="A199:A250" si="9">IF(B199&lt;&gt;0,_xlfn.CONCAT(B199,X199,C199),"")</f>
        <v/>
      </c>
      <c r="B199" s="75"/>
      <c r="C199" s="75"/>
      <c r="D199" s="75"/>
      <c r="E199" s="6"/>
      <c r="F199" s="7"/>
      <c r="G199" s="7"/>
      <c r="H199" s="7"/>
      <c r="I199" s="8"/>
      <c r="J199" s="8"/>
      <c r="K199" s="8"/>
      <c r="L199" s="8"/>
      <c r="M199" s="7"/>
      <c r="N199" s="7"/>
      <c r="O199" s="8"/>
      <c r="P199" s="8"/>
      <c r="Q199" s="9">
        <f>IF(B199&lt;&gt;0,IF($L$3="YES",FRINGE!$C$14,(SUM(Payroll!I199:L199)+SUM(Payroll!O199:P199)+SUM(Payroll!F199:H199)*8/2080+SUM(Payroll!M199:N199)*12/(E199*2080))),0)</f>
        <v>0</v>
      </c>
      <c r="R199" s="9">
        <f>IF(B199&lt;&gt;0,IF($L$3="YES",FRINGE!$E$14,SUM(Payroll!I199:L199)+O199),0)</f>
        <v>0</v>
      </c>
      <c r="S199" s="4" t="str">
        <f t="shared" ref="S199:S250" si="10">IF(E199&lt;&gt;0,E199*(1+Q199),"")</f>
        <v/>
      </c>
      <c r="T199" s="4" t="str">
        <f t="shared" ref="T199:T250" si="11">IF(B199&lt;&gt;0,(E199*1.5*(1+R199)),"")</f>
        <v/>
      </c>
    </row>
    <row r="200" spans="1:20" x14ac:dyDescent="0.35">
      <c r="A200" s="4" t="str">
        <f t="shared" si="9"/>
        <v/>
      </c>
      <c r="B200" s="75"/>
      <c r="C200" s="75"/>
      <c r="D200" s="75"/>
      <c r="E200" s="6"/>
      <c r="F200" s="7"/>
      <c r="G200" s="7"/>
      <c r="H200" s="7"/>
      <c r="I200" s="8"/>
      <c r="J200" s="8"/>
      <c r="K200" s="8"/>
      <c r="L200" s="8"/>
      <c r="M200" s="7"/>
      <c r="N200" s="7"/>
      <c r="O200" s="8"/>
      <c r="P200" s="8"/>
      <c r="Q200" s="9">
        <f>IF(B200&lt;&gt;0,IF($L$3="YES",FRINGE!$C$14,(SUM(Payroll!I200:L200)+SUM(Payroll!O200:P200)+SUM(Payroll!F200:H200)*8/2080+SUM(Payroll!M200:N200)*12/(E200*2080))),0)</f>
        <v>0</v>
      </c>
      <c r="R200" s="9">
        <f>IF(B200&lt;&gt;0,IF($L$3="YES",FRINGE!$E$14,SUM(Payroll!I200:L200)+O200),0)</f>
        <v>0</v>
      </c>
      <c r="S200" s="4" t="str">
        <f t="shared" si="10"/>
        <v/>
      </c>
      <c r="T200" s="4" t="str">
        <f t="shared" si="11"/>
        <v/>
      </c>
    </row>
    <row r="201" spans="1:20" x14ac:dyDescent="0.35">
      <c r="A201" s="4" t="str">
        <f t="shared" si="9"/>
        <v/>
      </c>
      <c r="B201" s="75"/>
      <c r="C201" s="75"/>
      <c r="D201" s="75"/>
      <c r="E201" s="6"/>
      <c r="F201" s="7"/>
      <c r="G201" s="7"/>
      <c r="H201" s="7"/>
      <c r="I201" s="8"/>
      <c r="J201" s="8"/>
      <c r="K201" s="8"/>
      <c r="L201" s="8"/>
      <c r="M201" s="7"/>
      <c r="N201" s="7"/>
      <c r="O201" s="8"/>
      <c r="P201" s="8"/>
      <c r="Q201" s="9">
        <f>IF(B201&lt;&gt;0,IF($L$3="YES",FRINGE!$C$14,(SUM(Payroll!I201:L201)+SUM(Payroll!O201:P201)+SUM(Payroll!F201:H201)*8/2080+SUM(Payroll!M201:N201)*12/(E201*2080))),0)</f>
        <v>0</v>
      </c>
      <c r="R201" s="9">
        <f>IF(B201&lt;&gt;0,IF($L$3="YES",FRINGE!$E$14,SUM(Payroll!I201:L201)+O201),0)</f>
        <v>0</v>
      </c>
      <c r="S201" s="4" t="str">
        <f t="shared" si="10"/>
        <v/>
      </c>
      <c r="T201" s="4" t="str">
        <f t="shared" si="11"/>
        <v/>
      </c>
    </row>
    <row r="202" spans="1:20" x14ac:dyDescent="0.35">
      <c r="A202" s="4" t="str">
        <f t="shared" si="9"/>
        <v/>
      </c>
      <c r="B202" s="75"/>
      <c r="C202" s="75"/>
      <c r="D202" s="75"/>
      <c r="E202" s="6"/>
      <c r="F202" s="7"/>
      <c r="G202" s="7"/>
      <c r="H202" s="7"/>
      <c r="I202" s="8"/>
      <c r="J202" s="8"/>
      <c r="K202" s="8"/>
      <c r="L202" s="8"/>
      <c r="M202" s="7"/>
      <c r="N202" s="7"/>
      <c r="O202" s="8"/>
      <c r="P202" s="8"/>
      <c r="Q202" s="9">
        <f>IF(B202&lt;&gt;0,IF($L$3="YES",FRINGE!$C$14,(SUM(Payroll!I202:L202)+SUM(Payroll!O202:P202)+SUM(Payroll!F202:H202)*8/2080+SUM(Payroll!M202:N202)*12/(E202*2080))),0)</f>
        <v>0</v>
      </c>
      <c r="R202" s="9">
        <f>IF(B202&lt;&gt;0,IF($L$3="YES",FRINGE!$E$14,SUM(Payroll!I202:L202)+O202),0)</f>
        <v>0</v>
      </c>
      <c r="S202" s="4" t="str">
        <f t="shared" si="10"/>
        <v/>
      </c>
      <c r="T202" s="4" t="str">
        <f t="shared" si="11"/>
        <v/>
      </c>
    </row>
    <row r="203" spans="1:20" x14ac:dyDescent="0.35">
      <c r="A203" s="4" t="str">
        <f t="shared" si="9"/>
        <v/>
      </c>
      <c r="B203" s="75"/>
      <c r="C203" s="75"/>
      <c r="D203" s="75"/>
      <c r="E203" s="6"/>
      <c r="F203" s="7"/>
      <c r="G203" s="7"/>
      <c r="H203" s="7"/>
      <c r="I203" s="8"/>
      <c r="J203" s="8"/>
      <c r="K203" s="8"/>
      <c r="L203" s="8"/>
      <c r="M203" s="7"/>
      <c r="N203" s="7"/>
      <c r="O203" s="8"/>
      <c r="P203" s="8"/>
      <c r="Q203" s="9">
        <f>IF(B203&lt;&gt;0,IF($L$3="YES",FRINGE!$C$14,(SUM(Payroll!I203:L203)+SUM(Payroll!O203:P203)+SUM(Payroll!F203:H203)*8/2080+SUM(Payroll!M203:N203)*12/(E203*2080))),0)</f>
        <v>0</v>
      </c>
      <c r="R203" s="9">
        <f>IF(B203&lt;&gt;0,IF($L$3="YES",FRINGE!$E$14,SUM(Payroll!I203:L203)+O203),0)</f>
        <v>0</v>
      </c>
      <c r="S203" s="4" t="str">
        <f t="shared" si="10"/>
        <v/>
      </c>
      <c r="T203" s="4" t="str">
        <f t="shared" si="11"/>
        <v/>
      </c>
    </row>
    <row r="204" spans="1:20" x14ac:dyDescent="0.35">
      <c r="A204" s="4" t="str">
        <f t="shared" si="9"/>
        <v/>
      </c>
      <c r="B204" s="75"/>
      <c r="C204" s="75"/>
      <c r="D204" s="75"/>
      <c r="E204" s="6"/>
      <c r="F204" s="7"/>
      <c r="G204" s="7"/>
      <c r="H204" s="7"/>
      <c r="I204" s="8"/>
      <c r="J204" s="8"/>
      <c r="K204" s="8"/>
      <c r="L204" s="8"/>
      <c r="M204" s="7"/>
      <c r="N204" s="7"/>
      <c r="O204" s="8"/>
      <c r="P204" s="8"/>
      <c r="Q204" s="9">
        <f>IF(B204&lt;&gt;0,IF($L$3="YES",FRINGE!$C$14,(SUM(Payroll!I204:L204)+SUM(Payroll!O204:P204)+SUM(Payroll!F204:H204)*8/2080+SUM(Payroll!M204:N204)*12/(E204*2080))),0)</f>
        <v>0</v>
      </c>
      <c r="R204" s="9">
        <f>IF(B204&lt;&gt;0,IF($L$3="YES",FRINGE!$E$14,SUM(Payroll!I204:L204)+O204),0)</f>
        <v>0</v>
      </c>
      <c r="S204" s="4" t="str">
        <f t="shared" si="10"/>
        <v/>
      </c>
      <c r="T204" s="4" t="str">
        <f t="shared" si="11"/>
        <v/>
      </c>
    </row>
    <row r="205" spans="1:20" x14ac:dyDescent="0.35">
      <c r="A205" s="4" t="str">
        <f t="shared" si="9"/>
        <v/>
      </c>
      <c r="B205" s="75"/>
      <c r="C205" s="75"/>
      <c r="D205" s="75"/>
      <c r="E205" s="6"/>
      <c r="F205" s="7"/>
      <c r="G205" s="7"/>
      <c r="H205" s="7"/>
      <c r="I205" s="8"/>
      <c r="J205" s="8"/>
      <c r="K205" s="8"/>
      <c r="L205" s="8"/>
      <c r="M205" s="7"/>
      <c r="N205" s="7"/>
      <c r="O205" s="8"/>
      <c r="P205" s="8"/>
      <c r="Q205" s="9">
        <f>IF(B205&lt;&gt;0,IF($L$3="YES",FRINGE!$C$14,(SUM(Payroll!I205:L205)+SUM(Payroll!O205:P205)+SUM(Payroll!F205:H205)*8/2080+SUM(Payroll!M205:N205)*12/(E205*2080))),0)</f>
        <v>0</v>
      </c>
      <c r="R205" s="9">
        <f>IF(B205&lt;&gt;0,IF($L$3="YES",FRINGE!$E$14,SUM(Payroll!I205:L205)+O205),0)</f>
        <v>0</v>
      </c>
      <c r="S205" s="4" t="str">
        <f t="shared" si="10"/>
        <v/>
      </c>
      <c r="T205" s="4" t="str">
        <f t="shared" si="11"/>
        <v/>
      </c>
    </row>
    <row r="206" spans="1:20" x14ac:dyDescent="0.35">
      <c r="A206" s="4" t="str">
        <f t="shared" si="9"/>
        <v/>
      </c>
      <c r="B206" s="75"/>
      <c r="C206" s="75"/>
      <c r="D206" s="75"/>
      <c r="E206" s="6"/>
      <c r="F206" s="7"/>
      <c r="G206" s="7"/>
      <c r="H206" s="7"/>
      <c r="I206" s="8"/>
      <c r="J206" s="8"/>
      <c r="K206" s="8"/>
      <c r="L206" s="8"/>
      <c r="M206" s="7"/>
      <c r="N206" s="7"/>
      <c r="O206" s="8"/>
      <c r="P206" s="8"/>
      <c r="Q206" s="9">
        <f>IF(B206&lt;&gt;0,IF($L$3="YES",FRINGE!$C$14,(SUM(Payroll!I206:L206)+SUM(Payroll!O206:P206)+SUM(Payroll!F206:H206)*8/2080+SUM(Payroll!M206:N206)*12/(E206*2080))),0)</f>
        <v>0</v>
      </c>
      <c r="R206" s="9">
        <f>IF(B206&lt;&gt;0,IF($L$3="YES",FRINGE!$E$14,SUM(Payroll!I206:L206)+O206),0)</f>
        <v>0</v>
      </c>
      <c r="S206" s="4" t="str">
        <f t="shared" si="10"/>
        <v/>
      </c>
      <c r="T206" s="4" t="str">
        <f t="shared" si="11"/>
        <v/>
      </c>
    </row>
    <row r="207" spans="1:20" x14ac:dyDescent="0.35">
      <c r="A207" s="4" t="str">
        <f t="shared" si="9"/>
        <v/>
      </c>
      <c r="B207" s="75"/>
      <c r="C207" s="75"/>
      <c r="D207" s="75"/>
      <c r="E207" s="6"/>
      <c r="F207" s="7"/>
      <c r="G207" s="7"/>
      <c r="H207" s="7"/>
      <c r="I207" s="8"/>
      <c r="J207" s="8"/>
      <c r="K207" s="8"/>
      <c r="L207" s="8"/>
      <c r="M207" s="7"/>
      <c r="N207" s="7"/>
      <c r="O207" s="8"/>
      <c r="P207" s="8"/>
      <c r="Q207" s="9">
        <f>IF(B207&lt;&gt;0,IF($L$3="YES",FRINGE!$C$14,(SUM(Payroll!I207:L207)+SUM(Payroll!O207:P207)+SUM(Payroll!F207:H207)*8/2080+SUM(Payroll!M207:N207)*12/(E207*2080))),0)</f>
        <v>0</v>
      </c>
      <c r="R207" s="9">
        <f>IF(B207&lt;&gt;0,IF($L$3="YES",FRINGE!$E$14,SUM(Payroll!I207:L207)+O207),0)</f>
        <v>0</v>
      </c>
      <c r="S207" s="4" t="str">
        <f t="shared" si="10"/>
        <v/>
      </c>
      <c r="T207" s="4" t="str">
        <f t="shared" si="11"/>
        <v/>
      </c>
    </row>
    <row r="208" spans="1:20" x14ac:dyDescent="0.35">
      <c r="A208" s="4" t="str">
        <f t="shared" si="9"/>
        <v/>
      </c>
      <c r="B208" s="75"/>
      <c r="C208" s="75"/>
      <c r="D208" s="75"/>
      <c r="E208" s="6"/>
      <c r="F208" s="7"/>
      <c r="G208" s="7"/>
      <c r="H208" s="7"/>
      <c r="I208" s="8"/>
      <c r="J208" s="8"/>
      <c r="K208" s="8"/>
      <c r="L208" s="8"/>
      <c r="M208" s="7"/>
      <c r="N208" s="7"/>
      <c r="O208" s="8"/>
      <c r="P208" s="8"/>
      <c r="Q208" s="9">
        <f>IF(B208&lt;&gt;0,IF($L$3="YES",FRINGE!$C$14,(SUM(Payroll!I208:L208)+SUM(Payroll!O208:P208)+SUM(Payroll!F208:H208)*8/2080+SUM(Payroll!M208:N208)*12/(E208*2080))),0)</f>
        <v>0</v>
      </c>
      <c r="R208" s="9">
        <f>IF(B208&lt;&gt;0,IF($L$3="YES",FRINGE!$E$14,SUM(Payroll!I208:L208)+O208),0)</f>
        <v>0</v>
      </c>
      <c r="S208" s="4" t="str">
        <f t="shared" si="10"/>
        <v/>
      </c>
      <c r="T208" s="4" t="str">
        <f t="shared" si="11"/>
        <v/>
      </c>
    </row>
    <row r="209" spans="1:20" x14ac:dyDescent="0.35">
      <c r="A209" s="4" t="str">
        <f t="shared" si="9"/>
        <v/>
      </c>
      <c r="B209" s="75"/>
      <c r="C209" s="75"/>
      <c r="D209" s="75"/>
      <c r="E209" s="6"/>
      <c r="F209" s="7"/>
      <c r="G209" s="7"/>
      <c r="H209" s="7"/>
      <c r="I209" s="8"/>
      <c r="J209" s="8"/>
      <c r="K209" s="8"/>
      <c r="L209" s="8"/>
      <c r="M209" s="7"/>
      <c r="N209" s="7"/>
      <c r="O209" s="8"/>
      <c r="P209" s="8"/>
      <c r="Q209" s="9">
        <f>IF(B209&lt;&gt;0,IF($L$3="YES",FRINGE!$C$14,(SUM(Payroll!I209:L209)+SUM(Payroll!O209:P209)+SUM(Payroll!F209:H209)*8/2080+SUM(Payroll!M209:N209)*12/(E209*2080))),0)</f>
        <v>0</v>
      </c>
      <c r="R209" s="9">
        <f>IF(B209&lt;&gt;0,IF($L$3="YES",FRINGE!$E$14,SUM(Payroll!I209:L209)+O209),0)</f>
        <v>0</v>
      </c>
      <c r="S209" s="4" t="str">
        <f t="shared" si="10"/>
        <v/>
      </c>
      <c r="T209" s="4" t="str">
        <f t="shared" si="11"/>
        <v/>
      </c>
    </row>
    <row r="210" spans="1:20" x14ac:dyDescent="0.35">
      <c r="A210" s="4" t="str">
        <f t="shared" si="9"/>
        <v/>
      </c>
      <c r="B210" s="75"/>
      <c r="C210" s="75"/>
      <c r="D210" s="75"/>
      <c r="E210" s="6"/>
      <c r="F210" s="7"/>
      <c r="G210" s="7"/>
      <c r="H210" s="7"/>
      <c r="I210" s="8"/>
      <c r="J210" s="8"/>
      <c r="K210" s="8"/>
      <c r="L210" s="8"/>
      <c r="M210" s="7"/>
      <c r="N210" s="7"/>
      <c r="O210" s="8"/>
      <c r="P210" s="8"/>
      <c r="Q210" s="9">
        <f>IF(B210&lt;&gt;0,IF($L$3="YES",FRINGE!$C$14,(SUM(Payroll!I210:L210)+SUM(Payroll!O210:P210)+SUM(Payroll!F210:H210)*8/2080+SUM(Payroll!M210:N210)*12/(E210*2080))),0)</f>
        <v>0</v>
      </c>
      <c r="R210" s="9">
        <f>IF(B210&lt;&gt;0,IF($L$3="YES",FRINGE!$E$14,SUM(Payroll!I210:L210)+O210),0)</f>
        <v>0</v>
      </c>
      <c r="S210" s="4" t="str">
        <f t="shared" si="10"/>
        <v/>
      </c>
      <c r="T210" s="4" t="str">
        <f t="shared" si="11"/>
        <v/>
      </c>
    </row>
    <row r="211" spans="1:20" x14ac:dyDescent="0.35">
      <c r="A211" s="4" t="str">
        <f t="shared" si="9"/>
        <v/>
      </c>
      <c r="B211" s="75"/>
      <c r="C211" s="75"/>
      <c r="D211" s="75"/>
      <c r="E211" s="6"/>
      <c r="F211" s="7"/>
      <c r="G211" s="7"/>
      <c r="H211" s="7"/>
      <c r="I211" s="8"/>
      <c r="J211" s="8"/>
      <c r="K211" s="8"/>
      <c r="L211" s="8"/>
      <c r="M211" s="7"/>
      <c r="N211" s="7"/>
      <c r="O211" s="8"/>
      <c r="P211" s="8"/>
      <c r="Q211" s="9">
        <f>IF(B211&lt;&gt;0,IF($L$3="YES",FRINGE!$C$14,(SUM(Payroll!I211:L211)+SUM(Payroll!O211:P211)+SUM(Payroll!F211:H211)*8/2080+SUM(Payroll!M211:N211)*12/(E211*2080))),0)</f>
        <v>0</v>
      </c>
      <c r="R211" s="9">
        <f>IF(B211&lt;&gt;0,IF($L$3="YES",FRINGE!$E$14,SUM(Payroll!I211:L211)+O211),0)</f>
        <v>0</v>
      </c>
      <c r="S211" s="4" t="str">
        <f t="shared" si="10"/>
        <v/>
      </c>
      <c r="T211" s="4" t="str">
        <f t="shared" si="11"/>
        <v/>
      </c>
    </row>
    <row r="212" spans="1:20" x14ac:dyDescent="0.35">
      <c r="A212" s="4" t="str">
        <f t="shared" si="9"/>
        <v/>
      </c>
      <c r="B212" s="75"/>
      <c r="C212" s="75"/>
      <c r="D212" s="75"/>
      <c r="E212" s="6"/>
      <c r="F212" s="7"/>
      <c r="G212" s="7"/>
      <c r="H212" s="7"/>
      <c r="I212" s="8"/>
      <c r="J212" s="8"/>
      <c r="K212" s="8"/>
      <c r="L212" s="8"/>
      <c r="M212" s="7"/>
      <c r="N212" s="7"/>
      <c r="O212" s="8"/>
      <c r="P212" s="8"/>
      <c r="Q212" s="9">
        <f>IF(B212&lt;&gt;0,IF($L$3="YES",FRINGE!$C$14,(SUM(Payroll!I212:L212)+SUM(Payroll!O212:P212)+SUM(Payroll!F212:H212)*8/2080+SUM(Payroll!M212:N212)*12/(E212*2080))),0)</f>
        <v>0</v>
      </c>
      <c r="R212" s="9">
        <f>IF(B212&lt;&gt;0,IF($L$3="YES",FRINGE!$E$14,SUM(Payroll!I212:L212)+O212),0)</f>
        <v>0</v>
      </c>
      <c r="S212" s="4" t="str">
        <f t="shared" si="10"/>
        <v/>
      </c>
      <c r="T212" s="4" t="str">
        <f t="shared" si="11"/>
        <v/>
      </c>
    </row>
    <row r="213" spans="1:20" x14ac:dyDescent="0.35">
      <c r="A213" s="4" t="str">
        <f t="shared" si="9"/>
        <v/>
      </c>
      <c r="B213" s="75"/>
      <c r="C213" s="75"/>
      <c r="D213" s="75"/>
      <c r="E213" s="6"/>
      <c r="F213" s="7"/>
      <c r="G213" s="7"/>
      <c r="H213" s="7"/>
      <c r="I213" s="8"/>
      <c r="J213" s="8"/>
      <c r="K213" s="8"/>
      <c r="L213" s="8"/>
      <c r="M213" s="7"/>
      <c r="N213" s="7"/>
      <c r="O213" s="8"/>
      <c r="P213" s="8"/>
      <c r="Q213" s="9">
        <f>IF(B213&lt;&gt;0,IF($L$3="YES",FRINGE!$C$14,(SUM(Payroll!I213:L213)+SUM(Payroll!O213:P213)+SUM(Payroll!F213:H213)*8/2080+SUM(Payroll!M213:N213)*12/(E213*2080))),0)</f>
        <v>0</v>
      </c>
      <c r="R213" s="9">
        <f>IF(B213&lt;&gt;0,IF($L$3="YES",FRINGE!$E$14,SUM(Payroll!I213:L213)+O213),0)</f>
        <v>0</v>
      </c>
      <c r="S213" s="4" t="str">
        <f t="shared" si="10"/>
        <v/>
      </c>
      <c r="T213" s="4" t="str">
        <f t="shared" si="11"/>
        <v/>
      </c>
    </row>
    <row r="214" spans="1:20" x14ac:dyDescent="0.35">
      <c r="A214" s="4" t="str">
        <f t="shared" si="9"/>
        <v/>
      </c>
      <c r="B214" s="75"/>
      <c r="C214" s="75"/>
      <c r="D214" s="75"/>
      <c r="E214" s="6"/>
      <c r="F214" s="7"/>
      <c r="G214" s="7"/>
      <c r="H214" s="7"/>
      <c r="I214" s="8"/>
      <c r="J214" s="8"/>
      <c r="K214" s="8"/>
      <c r="L214" s="8"/>
      <c r="M214" s="7"/>
      <c r="N214" s="7"/>
      <c r="O214" s="8"/>
      <c r="P214" s="8"/>
      <c r="Q214" s="9">
        <f>IF(B214&lt;&gt;0,IF($L$3="YES",FRINGE!$C$14,(SUM(Payroll!I214:L214)+SUM(Payroll!O214:P214)+SUM(Payroll!F214:H214)*8/2080+SUM(Payroll!M214:N214)*12/(E214*2080))),0)</f>
        <v>0</v>
      </c>
      <c r="R214" s="9">
        <f>IF(B214&lt;&gt;0,IF($L$3="YES",FRINGE!$E$14,SUM(Payroll!I214:L214)+O214),0)</f>
        <v>0</v>
      </c>
      <c r="S214" s="4" t="str">
        <f t="shared" si="10"/>
        <v/>
      </c>
      <c r="T214" s="4" t="str">
        <f t="shared" si="11"/>
        <v/>
      </c>
    </row>
    <row r="215" spans="1:20" x14ac:dyDescent="0.35">
      <c r="A215" s="4" t="str">
        <f t="shared" si="9"/>
        <v/>
      </c>
      <c r="B215" s="75"/>
      <c r="C215" s="75"/>
      <c r="D215" s="75"/>
      <c r="E215" s="6"/>
      <c r="F215" s="7"/>
      <c r="G215" s="7"/>
      <c r="H215" s="7"/>
      <c r="I215" s="8"/>
      <c r="J215" s="8"/>
      <c r="K215" s="8"/>
      <c r="L215" s="8"/>
      <c r="M215" s="7"/>
      <c r="N215" s="7"/>
      <c r="O215" s="8"/>
      <c r="P215" s="8"/>
      <c r="Q215" s="9">
        <f>IF(B215&lt;&gt;0,IF($L$3="YES",FRINGE!$C$14,(SUM(Payroll!I215:L215)+SUM(Payroll!O215:P215)+SUM(Payroll!F215:H215)*8/2080+SUM(Payroll!M215:N215)*12/(E215*2080))),0)</f>
        <v>0</v>
      </c>
      <c r="R215" s="9">
        <f>IF(B215&lt;&gt;0,IF($L$3="YES",FRINGE!$E$14,SUM(Payroll!I215:L215)+O215),0)</f>
        <v>0</v>
      </c>
      <c r="S215" s="4" t="str">
        <f t="shared" si="10"/>
        <v/>
      </c>
      <c r="T215" s="4" t="str">
        <f t="shared" si="11"/>
        <v/>
      </c>
    </row>
    <row r="216" spans="1:20" x14ac:dyDescent="0.35">
      <c r="A216" s="4" t="str">
        <f t="shared" si="9"/>
        <v/>
      </c>
      <c r="B216" s="75"/>
      <c r="C216" s="75"/>
      <c r="D216" s="75"/>
      <c r="E216" s="6"/>
      <c r="F216" s="7"/>
      <c r="G216" s="7"/>
      <c r="H216" s="7"/>
      <c r="I216" s="8"/>
      <c r="J216" s="8"/>
      <c r="K216" s="8"/>
      <c r="L216" s="8"/>
      <c r="M216" s="7"/>
      <c r="N216" s="7"/>
      <c r="O216" s="8"/>
      <c r="P216" s="8"/>
      <c r="Q216" s="9">
        <f>IF(B216&lt;&gt;0,IF($L$3="YES",FRINGE!$C$14,(SUM(Payroll!I216:L216)+SUM(Payroll!O216:P216)+SUM(Payroll!F216:H216)*8/2080+SUM(Payroll!M216:N216)*12/(E216*2080))),0)</f>
        <v>0</v>
      </c>
      <c r="R216" s="9">
        <f>IF(B216&lt;&gt;0,IF($L$3="YES",FRINGE!$E$14,SUM(Payroll!I216:L216)+O216),0)</f>
        <v>0</v>
      </c>
      <c r="S216" s="4" t="str">
        <f t="shared" si="10"/>
        <v/>
      </c>
      <c r="T216" s="4" t="str">
        <f t="shared" si="11"/>
        <v/>
      </c>
    </row>
    <row r="217" spans="1:20" x14ac:dyDescent="0.35">
      <c r="A217" s="4" t="str">
        <f t="shared" si="9"/>
        <v/>
      </c>
      <c r="B217" s="75"/>
      <c r="C217" s="75"/>
      <c r="D217" s="75"/>
      <c r="E217" s="6"/>
      <c r="F217" s="7"/>
      <c r="G217" s="7"/>
      <c r="H217" s="7"/>
      <c r="I217" s="8"/>
      <c r="J217" s="8"/>
      <c r="K217" s="8"/>
      <c r="L217" s="8"/>
      <c r="M217" s="7"/>
      <c r="N217" s="7"/>
      <c r="O217" s="8"/>
      <c r="P217" s="8"/>
      <c r="Q217" s="9">
        <f>IF(B217&lt;&gt;0,IF($L$3="YES",FRINGE!$C$14,(SUM(Payroll!I217:L217)+SUM(Payroll!O217:P217)+SUM(Payroll!F217:H217)*8/2080+SUM(Payroll!M217:N217)*12/(E217*2080))),0)</f>
        <v>0</v>
      </c>
      <c r="R217" s="9">
        <f>IF(B217&lt;&gt;0,IF($L$3="YES",FRINGE!$E$14,SUM(Payroll!I217:L217)+O217),0)</f>
        <v>0</v>
      </c>
      <c r="S217" s="4" t="str">
        <f t="shared" si="10"/>
        <v/>
      </c>
      <c r="T217" s="4" t="str">
        <f t="shared" si="11"/>
        <v/>
      </c>
    </row>
    <row r="218" spans="1:20" x14ac:dyDescent="0.35">
      <c r="A218" s="4" t="str">
        <f t="shared" si="9"/>
        <v/>
      </c>
      <c r="B218" s="75"/>
      <c r="C218" s="75"/>
      <c r="D218" s="75"/>
      <c r="E218" s="6"/>
      <c r="F218" s="7"/>
      <c r="G218" s="7"/>
      <c r="H218" s="7"/>
      <c r="I218" s="8"/>
      <c r="J218" s="8"/>
      <c r="K218" s="8"/>
      <c r="L218" s="8"/>
      <c r="M218" s="7"/>
      <c r="N218" s="7"/>
      <c r="O218" s="8"/>
      <c r="P218" s="8"/>
      <c r="Q218" s="9">
        <f>IF(B218&lt;&gt;0,IF($L$3="YES",FRINGE!$C$14,(SUM(Payroll!I218:L218)+SUM(Payroll!O218:P218)+SUM(Payroll!F218:H218)*8/2080+SUM(Payroll!M218:N218)*12/(E218*2080))),0)</f>
        <v>0</v>
      </c>
      <c r="R218" s="9">
        <f>IF(B218&lt;&gt;0,IF($L$3="YES",FRINGE!$E$14,SUM(Payroll!I218:L218)+O218),0)</f>
        <v>0</v>
      </c>
      <c r="S218" s="4" t="str">
        <f t="shared" si="10"/>
        <v/>
      </c>
      <c r="T218" s="4" t="str">
        <f t="shared" si="11"/>
        <v/>
      </c>
    </row>
    <row r="219" spans="1:20" x14ac:dyDescent="0.35">
      <c r="A219" s="4" t="str">
        <f t="shared" si="9"/>
        <v/>
      </c>
      <c r="B219" s="75"/>
      <c r="C219" s="75"/>
      <c r="D219" s="75"/>
      <c r="E219" s="6"/>
      <c r="F219" s="7"/>
      <c r="G219" s="7"/>
      <c r="H219" s="7"/>
      <c r="I219" s="8"/>
      <c r="J219" s="8"/>
      <c r="K219" s="8"/>
      <c r="L219" s="8"/>
      <c r="M219" s="7"/>
      <c r="N219" s="7"/>
      <c r="O219" s="8"/>
      <c r="P219" s="8"/>
      <c r="Q219" s="9">
        <f>IF(B219&lt;&gt;0,IF($L$3="YES",FRINGE!$C$14,(SUM(Payroll!I219:L219)+SUM(Payroll!O219:P219)+SUM(Payroll!F219:H219)*8/2080+SUM(Payroll!M219:N219)*12/(E219*2080))),0)</f>
        <v>0</v>
      </c>
      <c r="R219" s="9">
        <f>IF(B219&lt;&gt;0,IF($L$3="YES",FRINGE!$E$14,SUM(Payroll!I219:L219)+O219),0)</f>
        <v>0</v>
      </c>
      <c r="S219" s="4" t="str">
        <f t="shared" si="10"/>
        <v/>
      </c>
      <c r="T219" s="4" t="str">
        <f t="shared" si="11"/>
        <v/>
      </c>
    </row>
    <row r="220" spans="1:20" x14ac:dyDescent="0.35">
      <c r="A220" s="4" t="str">
        <f t="shared" si="9"/>
        <v/>
      </c>
      <c r="B220" s="75"/>
      <c r="C220" s="75"/>
      <c r="D220" s="75"/>
      <c r="E220" s="6"/>
      <c r="F220" s="7"/>
      <c r="G220" s="7"/>
      <c r="H220" s="7"/>
      <c r="I220" s="8"/>
      <c r="J220" s="8"/>
      <c r="K220" s="8"/>
      <c r="L220" s="8"/>
      <c r="M220" s="7"/>
      <c r="N220" s="7"/>
      <c r="O220" s="8"/>
      <c r="P220" s="8"/>
      <c r="Q220" s="9">
        <f>IF(B220&lt;&gt;0,IF($L$3="YES",FRINGE!$C$14,(SUM(Payroll!I220:L220)+SUM(Payroll!O220:P220)+SUM(Payroll!F220:H220)*8/2080+SUM(Payroll!M220:N220)*12/(E220*2080))),0)</f>
        <v>0</v>
      </c>
      <c r="R220" s="9">
        <f>IF(B220&lt;&gt;0,IF($L$3="YES",FRINGE!$E$14,SUM(Payroll!I220:L220)+O220),0)</f>
        <v>0</v>
      </c>
      <c r="S220" s="4" t="str">
        <f t="shared" si="10"/>
        <v/>
      </c>
      <c r="T220" s="4" t="str">
        <f t="shared" si="11"/>
        <v/>
      </c>
    </row>
    <row r="221" spans="1:20" x14ac:dyDescent="0.35">
      <c r="A221" s="4" t="str">
        <f t="shared" si="9"/>
        <v/>
      </c>
      <c r="B221" s="75"/>
      <c r="C221" s="75"/>
      <c r="D221" s="75"/>
      <c r="E221" s="6"/>
      <c r="F221" s="7"/>
      <c r="G221" s="7"/>
      <c r="H221" s="7"/>
      <c r="I221" s="8"/>
      <c r="J221" s="8"/>
      <c r="K221" s="8"/>
      <c r="L221" s="8"/>
      <c r="M221" s="7"/>
      <c r="N221" s="7"/>
      <c r="O221" s="8"/>
      <c r="P221" s="8"/>
      <c r="Q221" s="9">
        <f>IF(B221&lt;&gt;0,IF($L$3="YES",FRINGE!$C$14,(SUM(Payroll!I221:L221)+SUM(Payroll!O221:P221)+SUM(Payroll!F221:H221)*8/2080+SUM(Payroll!M221:N221)*12/(E221*2080))),0)</f>
        <v>0</v>
      </c>
      <c r="R221" s="9">
        <f>IF(B221&lt;&gt;0,IF($L$3="YES",FRINGE!$E$14,SUM(Payroll!I221:L221)+O221),0)</f>
        <v>0</v>
      </c>
      <c r="S221" s="4" t="str">
        <f t="shared" si="10"/>
        <v/>
      </c>
      <c r="T221" s="4" t="str">
        <f t="shared" si="11"/>
        <v/>
      </c>
    </row>
    <row r="222" spans="1:20" x14ac:dyDescent="0.35">
      <c r="A222" s="4" t="str">
        <f t="shared" si="9"/>
        <v/>
      </c>
      <c r="B222" s="75"/>
      <c r="C222" s="75"/>
      <c r="D222" s="75"/>
      <c r="E222" s="6"/>
      <c r="F222" s="7"/>
      <c r="G222" s="7"/>
      <c r="H222" s="7"/>
      <c r="I222" s="8"/>
      <c r="J222" s="8"/>
      <c r="K222" s="8"/>
      <c r="L222" s="8"/>
      <c r="M222" s="7"/>
      <c r="N222" s="7"/>
      <c r="O222" s="8"/>
      <c r="P222" s="8"/>
      <c r="Q222" s="9">
        <f>IF(B222&lt;&gt;0,IF($L$3="YES",FRINGE!$C$14,(SUM(Payroll!I222:L222)+SUM(Payroll!O222:P222)+SUM(Payroll!F222:H222)*8/2080+SUM(Payroll!M222:N222)*12/(E222*2080))),0)</f>
        <v>0</v>
      </c>
      <c r="R222" s="9">
        <f>IF(B222&lt;&gt;0,IF($L$3="YES",FRINGE!$E$14,SUM(Payroll!I222:L222)+O222),0)</f>
        <v>0</v>
      </c>
      <c r="S222" s="4" t="str">
        <f t="shared" si="10"/>
        <v/>
      </c>
      <c r="T222" s="4" t="str">
        <f t="shared" si="11"/>
        <v/>
      </c>
    </row>
    <row r="223" spans="1:20" x14ac:dyDescent="0.35">
      <c r="A223" s="4" t="str">
        <f t="shared" si="9"/>
        <v/>
      </c>
      <c r="B223" s="75"/>
      <c r="C223" s="75"/>
      <c r="D223" s="75"/>
      <c r="E223" s="6"/>
      <c r="F223" s="7"/>
      <c r="G223" s="7"/>
      <c r="H223" s="7"/>
      <c r="I223" s="8"/>
      <c r="J223" s="8"/>
      <c r="K223" s="8"/>
      <c r="L223" s="8"/>
      <c r="M223" s="7"/>
      <c r="N223" s="7"/>
      <c r="O223" s="8"/>
      <c r="P223" s="8"/>
      <c r="Q223" s="9">
        <f>IF(B223&lt;&gt;0,IF($L$3="YES",FRINGE!$C$14,(SUM(Payroll!I223:L223)+SUM(Payroll!O223:P223)+SUM(Payroll!F223:H223)*8/2080+SUM(Payroll!M223:N223)*12/(E223*2080))),0)</f>
        <v>0</v>
      </c>
      <c r="R223" s="9">
        <f>IF(B223&lt;&gt;0,IF($L$3="YES",FRINGE!$E$14,SUM(Payroll!I223:L223)+O223),0)</f>
        <v>0</v>
      </c>
      <c r="S223" s="4" t="str">
        <f t="shared" si="10"/>
        <v/>
      </c>
      <c r="T223" s="4" t="str">
        <f t="shared" si="11"/>
        <v/>
      </c>
    </row>
    <row r="224" spans="1:20" x14ac:dyDescent="0.35">
      <c r="A224" s="4" t="str">
        <f t="shared" si="9"/>
        <v/>
      </c>
      <c r="B224" s="75"/>
      <c r="C224" s="75"/>
      <c r="D224" s="75"/>
      <c r="E224" s="6"/>
      <c r="F224" s="7"/>
      <c r="G224" s="7"/>
      <c r="H224" s="7"/>
      <c r="I224" s="8"/>
      <c r="J224" s="8"/>
      <c r="K224" s="8"/>
      <c r="L224" s="8"/>
      <c r="M224" s="7"/>
      <c r="N224" s="7"/>
      <c r="O224" s="8"/>
      <c r="P224" s="8"/>
      <c r="Q224" s="9">
        <f>IF(B224&lt;&gt;0,IF($L$3="YES",FRINGE!$C$14,(SUM(Payroll!I224:L224)+SUM(Payroll!O224:P224)+SUM(Payroll!F224:H224)*8/2080+SUM(Payroll!M224:N224)*12/(E224*2080))),0)</f>
        <v>0</v>
      </c>
      <c r="R224" s="9">
        <f>IF(B224&lt;&gt;0,IF($L$3="YES",FRINGE!$E$14,SUM(Payroll!I224:L224)+O224),0)</f>
        <v>0</v>
      </c>
      <c r="S224" s="4" t="str">
        <f t="shared" si="10"/>
        <v/>
      </c>
      <c r="T224" s="4" t="str">
        <f t="shared" si="11"/>
        <v/>
      </c>
    </row>
    <row r="225" spans="1:20" x14ac:dyDescent="0.35">
      <c r="A225" s="4" t="str">
        <f t="shared" si="9"/>
        <v/>
      </c>
      <c r="B225" s="75"/>
      <c r="C225" s="75"/>
      <c r="D225" s="75"/>
      <c r="E225" s="6"/>
      <c r="F225" s="7"/>
      <c r="G225" s="7"/>
      <c r="H225" s="7"/>
      <c r="I225" s="8"/>
      <c r="J225" s="8"/>
      <c r="K225" s="8"/>
      <c r="L225" s="8"/>
      <c r="M225" s="7"/>
      <c r="N225" s="7"/>
      <c r="O225" s="8"/>
      <c r="P225" s="8"/>
      <c r="Q225" s="9">
        <f>IF(B225&lt;&gt;0,IF($L$3="YES",FRINGE!$C$14,(SUM(Payroll!I225:L225)+SUM(Payroll!O225:P225)+SUM(Payroll!F225:H225)*8/2080+SUM(Payroll!M225:N225)*12/(E225*2080))),0)</f>
        <v>0</v>
      </c>
      <c r="R225" s="9">
        <f>IF(B225&lt;&gt;0,IF($L$3="YES",FRINGE!$E$14,SUM(Payroll!I225:L225)+O225),0)</f>
        <v>0</v>
      </c>
      <c r="S225" s="4" t="str">
        <f t="shared" si="10"/>
        <v/>
      </c>
      <c r="T225" s="4" t="str">
        <f t="shared" si="11"/>
        <v/>
      </c>
    </row>
    <row r="226" spans="1:20" x14ac:dyDescent="0.35">
      <c r="A226" s="4" t="str">
        <f t="shared" si="9"/>
        <v/>
      </c>
      <c r="B226" s="75"/>
      <c r="C226" s="75"/>
      <c r="D226" s="75"/>
      <c r="E226" s="6"/>
      <c r="F226" s="7"/>
      <c r="G226" s="7"/>
      <c r="H226" s="7"/>
      <c r="I226" s="8"/>
      <c r="J226" s="8"/>
      <c r="K226" s="8"/>
      <c r="L226" s="8"/>
      <c r="M226" s="7"/>
      <c r="N226" s="7"/>
      <c r="O226" s="8"/>
      <c r="P226" s="8"/>
      <c r="Q226" s="9">
        <f>IF(B226&lt;&gt;0,IF($L$3="YES",FRINGE!$C$14,(SUM(Payroll!I226:L226)+SUM(Payroll!O226:P226)+SUM(Payroll!F226:H226)*8/2080+SUM(Payroll!M226:N226)*12/(E226*2080))),0)</f>
        <v>0</v>
      </c>
      <c r="R226" s="9">
        <f>IF(B226&lt;&gt;0,IF($L$3="YES",FRINGE!$E$14,SUM(Payroll!I226:L226)+O226),0)</f>
        <v>0</v>
      </c>
      <c r="S226" s="4" t="str">
        <f t="shared" si="10"/>
        <v/>
      </c>
      <c r="T226" s="4" t="str">
        <f t="shared" si="11"/>
        <v/>
      </c>
    </row>
    <row r="227" spans="1:20" x14ac:dyDescent="0.35">
      <c r="A227" s="4" t="str">
        <f t="shared" si="9"/>
        <v/>
      </c>
      <c r="B227" s="75"/>
      <c r="C227" s="75"/>
      <c r="D227" s="75"/>
      <c r="E227" s="6"/>
      <c r="F227" s="7"/>
      <c r="G227" s="7"/>
      <c r="H227" s="7"/>
      <c r="I227" s="8"/>
      <c r="J227" s="8"/>
      <c r="K227" s="8"/>
      <c r="L227" s="8"/>
      <c r="M227" s="7"/>
      <c r="N227" s="7"/>
      <c r="O227" s="8"/>
      <c r="P227" s="8"/>
      <c r="Q227" s="9">
        <f>IF(B227&lt;&gt;0,IF($L$3="YES",FRINGE!$C$14,(SUM(Payroll!I227:L227)+SUM(Payroll!O227:P227)+SUM(Payroll!F227:H227)*8/2080+SUM(Payroll!M227:N227)*12/(E227*2080))),0)</f>
        <v>0</v>
      </c>
      <c r="R227" s="9">
        <f>IF(B227&lt;&gt;0,IF($L$3="YES",FRINGE!$E$14,SUM(Payroll!I227:L227)+O227),0)</f>
        <v>0</v>
      </c>
      <c r="S227" s="4" t="str">
        <f t="shared" si="10"/>
        <v/>
      </c>
      <c r="T227" s="4" t="str">
        <f t="shared" si="11"/>
        <v/>
      </c>
    </row>
    <row r="228" spans="1:20" x14ac:dyDescent="0.35">
      <c r="A228" s="4" t="str">
        <f t="shared" si="9"/>
        <v/>
      </c>
      <c r="B228" s="75"/>
      <c r="C228" s="75"/>
      <c r="D228" s="75"/>
      <c r="E228" s="6"/>
      <c r="F228" s="7"/>
      <c r="G228" s="7"/>
      <c r="H228" s="7"/>
      <c r="I228" s="8"/>
      <c r="J228" s="8"/>
      <c r="K228" s="8"/>
      <c r="L228" s="8"/>
      <c r="M228" s="7"/>
      <c r="N228" s="7"/>
      <c r="O228" s="8"/>
      <c r="P228" s="8"/>
      <c r="Q228" s="9">
        <f>IF(B228&lt;&gt;0,IF($L$3="YES",FRINGE!$C$14,(SUM(Payroll!I228:L228)+SUM(Payroll!O228:P228)+SUM(Payroll!F228:H228)*8/2080+SUM(Payroll!M228:N228)*12/(E228*2080))),0)</f>
        <v>0</v>
      </c>
      <c r="R228" s="9">
        <f>IF(B228&lt;&gt;0,IF($L$3="YES",FRINGE!$E$14,SUM(Payroll!I228:L228)+O228),0)</f>
        <v>0</v>
      </c>
      <c r="S228" s="4" t="str">
        <f t="shared" si="10"/>
        <v/>
      </c>
      <c r="T228" s="4" t="str">
        <f t="shared" si="11"/>
        <v/>
      </c>
    </row>
    <row r="229" spans="1:20" x14ac:dyDescent="0.35">
      <c r="A229" s="4" t="str">
        <f t="shared" si="9"/>
        <v/>
      </c>
      <c r="B229" s="75"/>
      <c r="C229" s="75"/>
      <c r="D229" s="75"/>
      <c r="E229" s="6"/>
      <c r="F229" s="7"/>
      <c r="G229" s="7"/>
      <c r="H229" s="7"/>
      <c r="I229" s="8"/>
      <c r="J229" s="8"/>
      <c r="K229" s="8"/>
      <c r="L229" s="8"/>
      <c r="M229" s="7"/>
      <c r="N229" s="7"/>
      <c r="O229" s="8"/>
      <c r="P229" s="8"/>
      <c r="Q229" s="9">
        <f>IF(B229&lt;&gt;0,IF($L$3="YES",FRINGE!$C$14,(SUM(Payroll!I229:L229)+SUM(Payroll!O229:P229)+SUM(Payroll!F229:H229)*8/2080+SUM(Payroll!M229:N229)*12/(E229*2080))),0)</f>
        <v>0</v>
      </c>
      <c r="R229" s="9">
        <f>IF(B229&lt;&gt;0,IF($L$3="YES",FRINGE!$E$14,SUM(Payroll!I229:L229)+O229),0)</f>
        <v>0</v>
      </c>
      <c r="S229" s="4" t="str">
        <f t="shared" si="10"/>
        <v/>
      </c>
      <c r="T229" s="4" t="str">
        <f t="shared" si="11"/>
        <v/>
      </c>
    </row>
    <row r="230" spans="1:20" x14ac:dyDescent="0.35">
      <c r="A230" s="4" t="str">
        <f t="shared" si="9"/>
        <v/>
      </c>
      <c r="B230" s="75"/>
      <c r="C230" s="75"/>
      <c r="D230" s="75"/>
      <c r="E230" s="6"/>
      <c r="F230" s="7"/>
      <c r="G230" s="7"/>
      <c r="H230" s="7"/>
      <c r="I230" s="8"/>
      <c r="J230" s="8"/>
      <c r="K230" s="8"/>
      <c r="L230" s="8"/>
      <c r="M230" s="7"/>
      <c r="N230" s="7"/>
      <c r="O230" s="8"/>
      <c r="P230" s="8"/>
      <c r="Q230" s="9">
        <f>IF(B230&lt;&gt;0,IF($L$3="YES",FRINGE!$C$14,(SUM(Payroll!I230:L230)+SUM(Payroll!O230:P230)+SUM(Payroll!F230:H230)*8/2080+SUM(Payroll!M230:N230)*12/(E230*2080))),0)</f>
        <v>0</v>
      </c>
      <c r="R230" s="9">
        <f>IF(B230&lt;&gt;0,IF($L$3="YES",FRINGE!$E$14,SUM(Payroll!I230:L230)+O230),0)</f>
        <v>0</v>
      </c>
      <c r="S230" s="4" t="str">
        <f t="shared" si="10"/>
        <v/>
      </c>
      <c r="T230" s="4" t="str">
        <f t="shared" si="11"/>
        <v/>
      </c>
    </row>
    <row r="231" spans="1:20" x14ac:dyDescent="0.35">
      <c r="A231" s="4" t="str">
        <f t="shared" si="9"/>
        <v/>
      </c>
      <c r="B231" s="75"/>
      <c r="C231" s="75"/>
      <c r="D231" s="75"/>
      <c r="E231" s="6"/>
      <c r="F231" s="7"/>
      <c r="G231" s="7"/>
      <c r="H231" s="7"/>
      <c r="I231" s="8"/>
      <c r="J231" s="8"/>
      <c r="K231" s="8"/>
      <c r="L231" s="8"/>
      <c r="M231" s="7"/>
      <c r="N231" s="7"/>
      <c r="O231" s="8"/>
      <c r="P231" s="8"/>
      <c r="Q231" s="9">
        <f>IF(B231&lt;&gt;0,IF($L$3="YES",FRINGE!$C$14,(SUM(Payroll!I231:L231)+SUM(Payroll!O231:P231)+SUM(Payroll!F231:H231)*8/2080+SUM(Payroll!M231:N231)*12/(E231*2080))),0)</f>
        <v>0</v>
      </c>
      <c r="R231" s="9">
        <f>IF(B231&lt;&gt;0,IF($L$3="YES",FRINGE!$E$14,SUM(Payroll!I231:L231)+O231),0)</f>
        <v>0</v>
      </c>
      <c r="S231" s="4" t="str">
        <f t="shared" si="10"/>
        <v/>
      </c>
      <c r="T231" s="4" t="str">
        <f t="shared" si="11"/>
        <v/>
      </c>
    </row>
    <row r="232" spans="1:20" x14ac:dyDescent="0.35">
      <c r="A232" s="4" t="str">
        <f t="shared" si="9"/>
        <v/>
      </c>
      <c r="B232" s="75"/>
      <c r="C232" s="75"/>
      <c r="D232" s="75"/>
      <c r="E232" s="6"/>
      <c r="F232" s="7"/>
      <c r="G232" s="7"/>
      <c r="H232" s="7"/>
      <c r="I232" s="8"/>
      <c r="J232" s="8"/>
      <c r="K232" s="8"/>
      <c r="L232" s="8"/>
      <c r="M232" s="7"/>
      <c r="N232" s="7"/>
      <c r="O232" s="8"/>
      <c r="P232" s="8"/>
      <c r="Q232" s="9">
        <f>IF(B232&lt;&gt;0,IF($L$3="YES",FRINGE!$C$14,(SUM(Payroll!I232:L232)+SUM(Payroll!O232:P232)+SUM(Payroll!F232:H232)*8/2080+SUM(Payroll!M232:N232)*12/(E232*2080))),0)</f>
        <v>0</v>
      </c>
      <c r="R232" s="9">
        <f>IF(B232&lt;&gt;0,IF($L$3="YES",FRINGE!$E$14,SUM(Payroll!I232:L232)+O232),0)</f>
        <v>0</v>
      </c>
      <c r="S232" s="4" t="str">
        <f t="shared" si="10"/>
        <v/>
      </c>
      <c r="T232" s="4" t="str">
        <f t="shared" si="11"/>
        <v/>
      </c>
    </row>
    <row r="233" spans="1:20" x14ac:dyDescent="0.35">
      <c r="A233" s="4" t="str">
        <f t="shared" si="9"/>
        <v/>
      </c>
      <c r="B233" s="75"/>
      <c r="C233" s="75"/>
      <c r="D233" s="75"/>
      <c r="E233" s="6"/>
      <c r="F233" s="7"/>
      <c r="G233" s="7"/>
      <c r="H233" s="7"/>
      <c r="I233" s="8"/>
      <c r="J233" s="8"/>
      <c r="K233" s="8"/>
      <c r="L233" s="8"/>
      <c r="M233" s="7"/>
      <c r="N233" s="7"/>
      <c r="O233" s="8"/>
      <c r="P233" s="8"/>
      <c r="Q233" s="9">
        <f>IF(B233&lt;&gt;0,IF($L$3="YES",FRINGE!$C$14,(SUM(Payroll!I233:L233)+SUM(Payroll!O233:P233)+SUM(Payroll!F233:H233)*8/2080+SUM(Payroll!M233:N233)*12/(E233*2080))),0)</f>
        <v>0</v>
      </c>
      <c r="R233" s="9">
        <f>IF(B233&lt;&gt;0,IF($L$3="YES",FRINGE!$E$14,SUM(Payroll!I233:L233)+O233),0)</f>
        <v>0</v>
      </c>
      <c r="S233" s="4" t="str">
        <f t="shared" si="10"/>
        <v/>
      </c>
      <c r="T233" s="4" t="str">
        <f t="shared" si="11"/>
        <v/>
      </c>
    </row>
    <row r="234" spans="1:20" x14ac:dyDescent="0.35">
      <c r="A234" s="4" t="str">
        <f t="shared" si="9"/>
        <v/>
      </c>
      <c r="B234" s="75"/>
      <c r="C234" s="75"/>
      <c r="D234" s="75"/>
      <c r="E234" s="6"/>
      <c r="F234" s="7"/>
      <c r="G234" s="7"/>
      <c r="H234" s="7"/>
      <c r="I234" s="8"/>
      <c r="J234" s="8"/>
      <c r="K234" s="8"/>
      <c r="L234" s="8"/>
      <c r="M234" s="7"/>
      <c r="N234" s="7"/>
      <c r="O234" s="8"/>
      <c r="P234" s="8"/>
      <c r="Q234" s="9">
        <f>IF(B234&lt;&gt;0,IF($L$3="YES",FRINGE!$C$14,(SUM(Payroll!I234:L234)+SUM(Payroll!O234:P234)+SUM(Payroll!F234:H234)*8/2080+SUM(Payroll!M234:N234)*12/(E234*2080))),0)</f>
        <v>0</v>
      </c>
      <c r="R234" s="9">
        <f>IF(B234&lt;&gt;0,IF($L$3="YES",FRINGE!$E$14,SUM(Payroll!I234:L234)+O234),0)</f>
        <v>0</v>
      </c>
      <c r="S234" s="4" t="str">
        <f t="shared" si="10"/>
        <v/>
      </c>
      <c r="T234" s="4" t="str">
        <f t="shared" si="11"/>
        <v/>
      </c>
    </row>
    <row r="235" spans="1:20" x14ac:dyDescent="0.35">
      <c r="A235" s="4" t="str">
        <f t="shared" si="9"/>
        <v/>
      </c>
      <c r="B235" s="75"/>
      <c r="C235" s="75"/>
      <c r="D235" s="75"/>
      <c r="E235" s="6"/>
      <c r="F235" s="7"/>
      <c r="G235" s="7"/>
      <c r="H235" s="7"/>
      <c r="I235" s="8"/>
      <c r="J235" s="8"/>
      <c r="K235" s="8"/>
      <c r="L235" s="8"/>
      <c r="M235" s="7"/>
      <c r="N235" s="7"/>
      <c r="O235" s="8"/>
      <c r="P235" s="8"/>
      <c r="Q235" s="9">
        <f>IF(B235&lt;&gt;0,IF($L$3="YES",FRINGE!$C$14,(SUM(Payroll!I235:L235)+SUM(Payroll!O235:P235)+SUM(Payroll!F235:H235)*8/2080+SUM(Payroll!M235:N235)*12/(E235*2080))),0)</f>
        <v>0</v>
      </c>
      <c r="R235" s="9">
        <f>IF(B235&lt;&gt;0,IF($L$3="YES",FRINGE!$E$14,SUM(Payroll!I235:L235)+O235),0)</f>
        <v>0</v>
      </c>
      <c r="S235" s="4" t="str">
        <f t="shared" si="10"/>
        <v/>
      </c>
      <c r="T235" s="4" t="str">
        <f t="shared" si="11"/>
        <v/>
      </c>
    </row>
    <row r="236" spans="1:20" x14ac:dyDescent="0.35">
      <c r="A236" s="4" t="str">
        <f t="shared" si="9"/>
        <v/>
      </c>
      <c r="B236" s="75"/>
      <c r="C236" s="75"/>
      <c r="D236" s="75"/>
      <c r="E236" s="6"/>
      <c r="F236" s="7"/>
      <c r="G236" s="7"/>
      <c r="H236" s="7"/>
      <c r="I236" s="8"/>
      <c r="J236" s="8"/>
      <c r="K236" s="8"/>
      <c r="L236" s="8"/>
      <c r="M236" s="7"/>
      <c r="N236" s="7"/>
      <c r="O236" s="8"/>
      <c r="P236" s="8"/>
      <c r="Q236" s="9">
        <f>IF(B236&lt;&gt;0,IF($L$3="YES",FRINGE!$C$14,(SUM(Payroll!I236:L236)+SUM(Payroll!O236:P236)+SUM(Payroll!F236:H236)*8/2080+SUM(Payroll!M236:N236)*12/(E236*2080))),0)</f>
        <v>0</v>
      </c>
      <c r="R236" s="9">
        <f>IF(B236&lt;&gt;0,IF($L$3="YES",FRINGE!$E$14,SUM(Payroll!I236:L236)+O236),0)</f>
        <v>0</v>
      </c>
      <c r="S236" s="4" t="str">
        <f t="shared" si="10"/>
        <v/>
      </c>
      <c r="T236" s="4" t="str">
        <f t="shared" si="11"/>
        <v/>
      </c>
    </row>
    <row r="237" spans="1:20" x14ac:dyDescent="0.35">
      <c r="A237" s="4" t="str">
        <f t="shared" si="9"/>
        <v/>
      </c>
      <c r="B237" s="75"/>
      <c r="C237" s="75"/>
      <c r="D237" s="75"/>
      <c r="E237" s="6"/>
      <c r="F237" s="7"/>
      <c r="G237" s="7"/>
      <c r="H237" s="7"/>
      <c r="I237" s="8"/>
      <c r="J237" s="8"/>
      <c r="K237" s="8"/>
      <c r="L237" s="8"/>
      <c r="M237" s="7"/>
      <c r="N237" s="7"/>
      <c r="O237" s="8"/>
      <c r="P237" s="8"/>
      <c r="Q237" s="9">
        <f>IF(B237&lt;&gt;0,IF($L$3="YES",FRINGE!$C$14,(SUM(Payroll!I237:L237)+SUM(Payroll!O237:P237)+SUM(Payroll!F237:H237)*8/2080+SUM(Payroll!M237:N237)*12/(E237*2080))),0)</f>
        <v>0</v>
      </c>
      <c r="R237" s="9">
        <f>IF(B237&lt;&gt;0,IF($L$3="YES",FRINGE!$E$14,SUM(Payroll!I237:L237)+O237),0)</f>
        <v>0</v>
      </c>
      <c r="S237" s="4" t="str">
        <f t="shared" si="10"/>
        <v/>
      </c>
      <c r="T237" s="4" t="str">
        <f t="shared" si="11"/>
        <v/>
      </c>
    </row>
    <row r="238" spans="1:20" x14ac:dyDescent="0.35">
      <c r="A238" s="4" t="str">
        <f t="shared" si="9"/>
        <v/>
      </c>
      <c r="B238" s="75"/>
      <c r="C238" s="75"/>
      <c r="D238" s="75"/>
      <c r="E238" s="6"/>
      <c r="F238" s="7"/>
      <c r="G238" s="7"/>
      <c r="H238" s="7"/>
      <c r="I238" s="8"/>
      <c r="J238" s="8"/>
      <c r="K238" s="8"/>
      <c r="L238" s="8"/>
      <c r="M238" s="7"/>
      <c r="N238" s="7"/>
      <c r="O238" s="8"/>
      <c r="P238" s="8"/>
      <c r="Q238" s="9">
        <f>IF(B238&lt;&gt;0,IF($L$3="YES",FRINGE!$C$14,(SUM(Payroll!I238:L238)+SUM(Payroll!O238:P238)+SUM(Payroll!F238:H238)*8/2080+SUM(Payroll!M238:N238)*12/(E238*2080))),0)</f>
        <v>0</v>
      </c>
      <c r="R238" s="9">
        <f>IF(B238&lt;&gt;0,IF($L$3="YES",FRINGE!$E$14,SUM(Payroll!I238:L238)+O238),0)</f>
        <v>0</v>
      </c>
      <c r="S238" s="4" t="str">
        <f t="shared" si="10"/>
        <v/>
      </c>
      <c r="T238" s="4" t="str">
        <f t="shared" si="11"/>
        <v/>
      </c>
    </row>
    <row r="239" spans="1:20" x14ac:dyDescent="0.35">
      <c r="A239" s="4" t="str">
        <f t="shared" si="9"/>
        <v/>
      </c>
      <c r="B239" s="75"/>
      <c r="C239" s="75"/>
      <c r="D239" s="75"/>
      <c r="E239" s="6"/>
      <c r="F239" s="7"/>
      <c r="G239" s="7"/>
      <c r="H239" s="7"/>
      <c r="I239" s="8"/>
      <c r="J239" s="8"/>
      <c r="K239" s="8"/>
      <c r="L239" s="8"/>
      <c r="M239" s="7"/>
      <c r="N239" s="7"/>
      <c r="O239" s="8"/>
      <c r="P239" s="8"/>
      <c r="Q239" s="9">
        <f>IF(B239&lt;&gt;0,IF($L$3="YES",FRINGE!$C$14,(SUM(Payroll!I239:L239)+SUM(Payroll!O239:P239)+SUM(Payroll!F239:H239)*8/2080+SUM(Payroll!M239:N239)*12/(E239*2080))),0)</f>
        <v>0</v>
      </c>
      <c r="R239" s="9">
        <f>IF(B239&lt;&gt;0,IF($L$3="YES",FRINGE!$E$14,SUM(Payroll!I239:L239)+O239),0)</f>
        <v>0</v>
      </c>
      <c r="S239" s="4" t="str">
        <f t="shared" si="10"/>
        <v/>
      </c>
      <c r="T239" s="4" t="str">
        <f t="shared" si="11"/>
        <v/>
      </c>
    </row>
    <row r="240" spans="1:20" x14ac:dyDescent="0.35">
      <c r="A240" s="4" t="str">
        <f t="shared" si="9"/>
        <v/>
      </c>
      <c r="B240" s="75"/>
      <c r="C240" s="75"/>
      <c r="D240" s="75"/>
      <c r="E240" s="6"/>
      <c r="F240" s="7"/>
      <c r="G240" s="7"/>
      <c r="H240" s="7"/>
      <c r="I240" s="8"/>
      <c r="J240" s="8"/>
      <c r="K240" s="8"/>
      <c r="L240" s="8"/>
      <c r="M240" s="7"/>
      <c r="N240" s="7"/>
      <c r="O240" s="8"/>
      <c r="P240" s="8"/>
      <c r="Q240" s="9">
        <f>IF(B240&lt;&gt;0,IF($L$3="YES",FRINGE!$C$14,(SUM(Payroll!I240:L240)+SUM(Payroll!O240:P240)+SUM(Payroll!F240:H240)*8/2080+SUM(Payroll!M240:N240)*12/(E240*2080))),0)</f>
        <v>0</v>
      </c>
      <c r="R240" s="9">
        <f>IF(B240&lt;&gt;0,IF($L$3="YES",FRINGE!$E$14,SUM(Payroll!I240:L240)+O240),0)</f>
        <v>0</v>
      </c>
      <c r="S240" s="4" t="str">
        <f t="shared" si="10"/>
        <v/>
      </c>
      <c r="T240" s="4" t="str">
        <f t="shared" si="11"/>
        <v/>
      </c>
    </row>
    <row r="241" spans="1:20" x14ac:dyDescent="0.35">
      <c r="A241" s="4" t="str">
        <f t="shared" si="9"/>
        <v/>
      </c>
      <c r="B241" s="75"/>
      <c r="C241" s="75"/>
      <c r="D241" s="75"/>
      <c r="E241" s="6"/>
      <c r="F241" s="7"/>
      <c r="G241" s="7"/>
      <c r="H241" s="7"/>
      <c r="I241" s="8"/>
      <c r="J241" s="8"/>
      <c r="K241" s="8"/>
      <c r="L241" s="8"/>
      <c r="M241" s="7"/>
      <c r="N241" s="7"/>
      <c r="O241" s="8"/>
      <c r="P241" s="8"/>
      <c r="Q241" s="9">
        <f>IF(B241&lt;&gt;0,IF($L$3="YES",FRINGE!$C$14,(SUM(Payroll!I241:L241)+SUM(Payroll!O241:P241)+SUM(Payroll!F241:H241)*8/2080+SUM(Payroll!M241:N241)*12/(E241*2080))),0)</f>
        <v>0</v>
      </c>
      <c r="R241" s="9">
        <f>IF(B241&lt;&gt;0,IF($L$3="YES",FRINGE!$E$14,SUM(Payroll!I241:L241)+O241),0)</f>
        <v>0</v>
      </c>
      <c r="S241" s="4" t="str">
        <f t="shared" si="10"/>
        <v/>
      </c>
      <c r="T241" s="4" t="str">
        <f t="shared" si="11"/>
        <v/>
      </c>
    </row>
    <row r="242" spans="1:20" x14ac:dyDescent="0.35">
      <c r="A242" s="4" t="str">
        <f t="shared" si="9"/>
        <v/>
      </c>
      <c r="B242" s="75"/>
      <c r="C242" s="75"/>
      <c r="D242" s="75"/>
      <c r="E242" s="6"/>
      <c r="F242" s="7"/>
      <c r="G242" s="7"/>
      <c r="H242" s="7"/>
      <c r="I242" s="8"/>
      <c r="J242" s="8"/>
      <c r="K242" s="8"/>
      <c r="L242" s="8"/>
      <c r="M242" s="7"/>
      <c r="N242" s="7"/>
      <c r="O242" s="8"/>
      <c r="P242" s="8"/>
      <c r="Q242" s="9">
        <f>IF(B242&lt;&gt;0,IF($L$3="YES",FRINGE!$C$14,(SUM(Payroll!I242:L242)+SUM(Payroll!O242:P242)+SUM(Payroll!F242:H242)*8/2080+SUM(Payroll!M242:N242)*12/(E242*2080))),0)</f>
        <v>0</v>
      </c>
      <c r="R242" s="9">
        <f>IF(B242&lt;&gt;0,IF($L$3="YES",FRINGE!$E$14,SUM(Payroll!I242:L242)+O242),0)</f>
        <v>0</v>
      </c>
      <c r="S242" s="4" t="str">
        <f t="shared" si="10"/>
        <v/>
      </c>
      <c r="T242" s="4" t="str">
        <f t="shared" si="11"/>
        <v/>
      </c>
    </row>
    <row r="243" spans="1:20" x14ac:dyDescent="0.35">
      <c r="A243" s="4" t="str">
        <f t="shared" si="9"/>
        <v/>
      </c>
      <c r="B243" s="75"/>
      <c r="C243" s="75"/>
      <c r="D243" s="75"/>
      <c r="E243" s="6"/>
      <c r="F243" s="7"/>
      <c r="G243" s="7"/>
      <c r="H243" s="7"/>
      <c r="I243" s="8"/>
      <c r="J243" s="8"/>
      <c r="K243" s="8"/>
      <c r="L243" s="8"/>
      <c r="M243" s="7"/>
      <c r="N243" s="7"/>
      <c r="O243" s="8"/>
      <c r="P243" s="8"/>
      <c r="Q243" s="9">
        <f>IF(B243&lt;&gt;0,IF($L$3="YES",FRINGE!$C$14,(SUM(Payroll!I243:L243)+SUM(Payroll!O243:P243)+SUM(Payroll!F243:H243)*8/2080+SUM(Payroll!M243:N243)*12/(E243*2080))),0)</f>
        <v>0</v>
      </c>
      <c r="R243" s="9">
        <f>IF(B243&lt;&gt;0,IF($L$3="YES",FRINGE!$E$14,SUM(Payroll!I243:L243)+O243),0)</f>
        <v>0</v>
      </c>
      <c r="S243" s="4" t="str">
        <f t="shared" si="10"/>
        <v/>
      </c>
      <c r="T243" s="4" t="str">
        <f t="shared" si="11"/>
        <v/>
      </c>
    </row>
    <row r="244" spans="1:20" x14ac:dyDescent="0.35">
      <c r="A244" s="4" t="str">
        <f t="shared" si="9"/>
        <v/>
      </c>
      <c r="B244" s="75"/>
      <c r="C244" s="75"/>
      <c r="D244" s="75"/>
      <c r="E244" s="6"/>
      <c r="F244" s="7"/>
      <c r="G244" s="7"/>
      <c r="H244" s="7"/>
      <c r="I244" s="8"/>
      <c r="J244" s="8"/>
      <c r="K244" s="8"/>
      <c r="L244" s="8"/>
      <c r="M244" s="7"/>
      <c r="N244" s="7"/>
      <c r="O244" s="8"/>
      <c r="P244" s="8"/>
      <c r="Q244" s="9">
        <f>IF(B244&lt;&gt;0,IF($L$3="YES",FRINGE!$C$14,(SUM(Payroll!I244:L244)+SUM(Payroll!O244:P244)+SUM(Payroll!F244:H244)*8/2080+SUM(Payroll!M244:N244)*12/(E244*2080))),0)</f>
        <v>0</v>
      </c>
      <c r="R244" s="9">
        <f>IF(B244&lt;&gt;0,IF($L$3="YES",FRINGE!$E$14,SUM(Payroll!I244:L244)+O244),0)</f>
        <v>0</v>
      </c>
      <c r="S244" s="4" t="str">
        <f t="shared" si="10"/>
        <v/>
      </c>
      <c r="T244" s="4" t="str">
        <f t="shared" si="11"/>
        <v/>
      </c>
    </row>
    <row r="245" spans="1:20" x14ac:dyDescent="0.35">
      <c r="A245" s="4" t="str">
        <f t="shared" si="9"/>
        <v/>
      </c>
      <c r="B245" s="75"/>
      <c r="C245" s="75"/>
      <c r="D245" s="75"/>
      <c r="E245" s="6"/>
      <c r="F245" s="7"/>
      <c r="G245" s="7"/>
      <c r="H245" s="7"/>
      <c r="I245" s="8"/>
      <c r="J245" s="8"/>
      <c r="K245" s="8"/>
      <c r="L245" s="8"/>
      <c r="M245" s="7"/>
      <c r="N245" s="7"/>
      <c r="O245" s="8"/>
      <c r="P245" s="8"/>
      <c r="Q245" s="9">
        <f>IF(B245&lt;&gt;0,IF($L$3="YES",FRINGE!$C$14,(SUM(Payroll!I245:L245)+SUM(Payroll!O245:P245)+SUM(Payroll!F245:H245)*8/2080+SUM(Payroll!M245:N245)*12/(E245*2080))),0)</f>
        <v>0</v>
      </c>
      <c r="R245" s="9">
        <f>IF(B245&lt;&gt;0,IF($L$3="YES",FRINGE!$E$14,SUM(Payroll!I245:L245)+O245),0)</f>
        <v>0</v>
      </c>
      <c r="S245" s="4" t="str">
        <f t="shared" si="10"/>
        <v/>
      </c>
      <c r="T245" s="4" t="str">
        <f t="shared" si="11"/>
        <v/>
      </c>
    </row>
    <row r="246" spans="1:20" x14ac:dyDescent="0.35">
      <c r="A246" s="4" t="str">
        <f t="shared" si="9"/>
        <v/>
      </c>
      <c r="B246" s="75"/>
      <c r="C246" s="75"/>
      <c r="D246" s="75"/>
      <c r="E246" s="6"/>
      <c r="F246" s="7"/>
      <c r="G246" s="7"/>
      <c r="H246" s="7"/>
      <c r="I246" s="8"/>
      <c r="J246" s="8"/>
      <c r="K246" s="8"/>
      <c r="L246" s="8"/>
      <c r="M246" s="7"/>
      <c r="N246" s="7"/>
      <c r="O246" s="8"/>
      <c r="P246" s="8"/>
      <c r="Q246" s="9">
        <f>IF(B246&lt;&gt;0,IF($L$3="YES",FRINGE!$C$14,(SUM(Payroll!I246:L246)+SUM(Payroll!O246:P246)+SUM(Payroll!F246:H246)*8/2080+SUM(Payroll!M246:N246)*12/(E246*2080))),0)</f>
        <v>0</v>
      </c>
      <c r="R246" s="9">
        <f>IF(B246&lt;&gt;0,IF($L$3="YES",FRINGE!$E$14,SUM(Payroll!I246:L246)+O246),0)</f>
        <v>0</v>
      </c>
      <c r="S246" s="4" t="str">
        <f t="shared" si="10"/>
        <v/>
      </c>
      <c r="T246" s="4" t="str">
        <f t="shared" si="11"/>
        <v/>
      </c>
    </row>
    <row r="247" spans="1:20" x14ac:dyDescent="0.35">
      <c r="A247" s="4" t="str">
        <f t="shared" si="9"/>
        <v/>
      </c>
      <c r="B247" s="75"/>
      <c r="C247" s="75"/>
      <c r="D247" s="75"/>
      <c r="E247" s="6"/>
      <c r="F247" s="7"/>
      <c r="G247" s="7"/>
      <c r="H247" s="7"/>
      <c r="I247" s="8"/>
      <c r="J247" s="8"/>
      <c r="K247" s="8"/>
      <c r="L247" s="8"/>
      <c r="M247" s="7"/>
      <c r="N247" s="7"/>
      <c r="O247" s="8"/>
      <c r="P247" s="8"/>
      <c r="Q247" s="9">
        <f>IF(B247&lt;&gt;0,IF($L$3="YES",FRINGE!$C$14,(SUM(Payroll!I247:L247)+SUM(Payroll!O247:P247)+SUM(Payroll!F247:H247)*8/2080+SUM(Payroll!M247:N247)*12/(E247*2080))),0)</f>
        <v>0</v>
      </c>
      <c r="R247" s="9">
        <f>IF(B247&lt;&gt;0,IF($L$3="YES",FRINGE!$E$14,SUM(Payroll!I247:L247)+O247),0)</f>
        <v>0</v>
      </c>
      <c r="S247" s="4" t="str">
        <f t="shared" si="10"/>
        <v/>
      </c>
      <c r="T247" s="4" t="str">
        <f t="shared" si="11"/>
        <v/>
      </c>
    </row>
    <row r="248" spans="1:20" x14ac:dyDescent="0.35">
      <c r="A248" s="4" t="str">
        <f t="shared" si="9"/>
        <v/>
      </c>
      <c r="B248" s="75"/>
      <c r="C248" s="75"/>
      <c r="D248" s="75"/>
      <c r="E248" s="6"/>
      <c r="F248" s="7"/>
      <c r="G248" s="7"/>
      <c r="H248" s="7"/>
      <c r="I248" s="8"/>
      <c r="J248" s="8"/>
      <c r="K248" s="8"/>
      <c r="L248" s="8"/>
      <c r="M248" s="7"/>
      <c r="N248" s="7"/>
      <c r="O248" s="8"/>
      <c r="P248" s="8"/>
      <c r="Q248" s="9">
        <f>IF(B248&lt;&gt;0,IF($L$3="YES",FRINGE!$C$14,(SUM(Payroll!I248:L248)+SUM(Payroll!O248:P248)+SUM(Payroll!F248:H248)*8/2080+SUM(Payroll!M248:N248)*12/(E248*2080))),0)</f>
        <v>0</v>
      </c>
      <c r="R248" s="9">
        <f>IF(B248&lt;&gt;0,IF($L$3="YES",FRINGE!$E$14,SUM(Payroll!I248:L248)+O248),0)</f>
        <v>0</v>
      </c>
      <c r="S248" s="4" t="str">
        <f t="shared" si="10"/>
        <v/>
      </c>
      <c r="T248" s="4" t="str">
        <f t="shared" si="11"/>
        <v/>
      </c>
    </row>
    <row r="249" spans="1:20" x14ac:dyDescent="0.35">
      <c r="A249" s="4" t="str">
        <f t="shared" si="9"/>
        <v/>
      </c>
      <c r="B249" s="75"/>
      <c r="C249" s="75"/>
      <c r="D249" s="75"/>
      <c r="E249" s="6"/>
      <c r="F249" s="7"/>
      <c r="G249" s="7"/>
      <c r="H249" s="7"/>
      <c r="I249" s="8"/>
      <c r="J249" s="8"/>
      <c r="K249" s="8"/>
      <c r="L249" s="8"/>
      <c r="M249" s="7"/>
      <c r="N249" s="7"/>
      <c r="O249" s="8"/>
      <c r="P249" s="8"/>
      <c r="Q249" s="9">
        <f>IF(B249&lt;&gt;0,IF($L$3="YES",FRINGE!$C$14,(SUM(Payroll!I249:L249)+SUM(Payroll!O249:P249)+SUM(Payroll!F249:H249)*8/2080+SUM(Payroll!M249:N249)*12/(E249*2080))),0)</f>
        <v>0</v>
      </c>
      <c r="R249" s="9">
        <f>IF(B249&lt;&gt;0,IF($L$3="YES",FRINGE!$E$14,SUM(Payroll!I249:L249)+O249),0)</f>
        <v>0</v>
      </c>
      <c r="S249" s="4" t="str">
        <f t="shared" si="10"/>
        <v/>
      </c>
      <c r="T249" s="4" t="str">
        <f t="shared" si="11"/>
        <v/>
      </c>
    </row>
    <row r="250" spans="1:20" x14ac:dyDescent="0.35">
      <c r="A250" s="4" t="str">
        <f t="shared" si="9"/>
        <v/>
      </c>
      <c r="B250" s="75"/>
      <c r="C250" s="75"/>
      <c r="D250" s="75"/>
      <c r="E250" s="6"/>
      <c r="F250" s="7"/>
      <c r="G250" s="7"/>
      <c r="H250" s="7"/>
      <c r="I250" s="8"/>
      <c r="J250" s="8"/>
      <c r="K250" s="8"/>
      <c r="L250" s="8"/>
      <c r="M250" s="7"/>
      <c r="N250" s="7"/>
      <c r="O250" s="8"/>
      <c r="P250" s="8"/>
      <c r="Q250" s="9">
        <f>IF(B250&lt;&gt;0,IF($L$3="YES",FRINGE!$C$14,(SUM(Payroll!I250:L250)+SUM(Payroll!O250:P250)+SUM(Payroll!F250:H250)*8/2080+SUM(Payroll!M250:N250)*12/(E250*2080))),0)</f>
        <v>0</v>
      </c>
      <c r="R250" s="9">
        <f>IF(B250&lt;&gt;0,IF($L$3="YES",FRINGE!$E$14,SUM(Payroll!I250:L250)+O250),0)</f>
        <v>0</v>
      </c>
      <c r="S250" s="4" t="str">
        <f t="shared" si="10"/>
        <v/>
      </c>
      <c r="T250" s="4" t="str">
        <f t="shared" si="11"/>
        <v/>
      </c>
    </row>
  </sheetData>
  <sheetProtection algorithmName="SHA-512" hashValue="OsMlsyCoOp+mowRAVsZ+B/77xRPdg5JlCGO3bX9yTdyNLgEWDuheaqccEzGNPbLgOk4KsC/dGn2hvEdoSf5V9Q==" saltValue="kILU0wzbtXJIuFwGzu3Z0w==" spinCount="100000" sheet="1" selectLockedCells="1"/>
  <mergeCells count="9">
    <mergeCell ref="S4:T4"/>
    <mergeCell ref="F5:H5"/>
    <mergeCell ref="M5:N5"/>
    <mergeCell ref="H3:K3"/>
    <mergeCell ref="B4:B5"/>
    <mergeCell ref="C4:C5"/>
    <mergeCell ref="D4:D5"/>
    <mergeCell ref="E4:E5"/>
    <mergeCell ref="Q4:R4"/>
  </mergeCell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2">
        <x14:dataValidation type="list" allowBlank="1" showInputMessage="1" showErrorMessage="1" xr:uid="{B9E598E5-1305-438A-9B23-61645DD8FF38}">
          <x14:formula1>
            <xm:f>lists!$A$1:$A$2</xm:f>
          </x14:formula1>
          <xm:sqref>L3</xm:sqref>
        </x14:dataValidation>
        <x14:dataValidation type="list" allowBlank="1" showInputMessage="1" showErrorMessage="1" xr:uid="{C0AD6D25-A249-400A-BC96-EA00E493A866}">
          <x14:formula1>
            <xm:f>lists!$D$1:$D$4</xm:f>
          </x14:formula1>
          <xm:sqref>D6:D250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5007B-F1FD-4D68-9528-426CBF045575}">
  <sheetPr codeName="Sheet4"/>
  <dimension ref="A1:K66"/>
  <sheetViews>
    <sheetView topLeftCell="A2" workbookViewId="0">
      <selection activeCell="C28" sqref="C28:D28"/>
    </sheetView>
  </sheetViews>
  <sheetFormatPr defaultRowHeight="14.5" x14ac:dyDescent="0.35"/>
  <cols>
    <col min="1" max="1" width="33.36328125" bestFit="1" customWidth="1"/>
    <col min="2" max="2" width="19.6328125" bestFit="1" customWidth="1"/>
    <col min="3" max="4" width="8.54296875" customWidth="1"/>
    <col min="5" max="5" width="13.453125" bestFit="1" customWidth="1"/>
    <col min="6" max="6" width="16.08984375" bestFit="1" customWidth="1"/>
    <col min="7" max="7" width="12.90625" bestFit="1" customWidth="1"/>
    <col min="8" max="8" width="9" customWidth="1"/>
    <col min="9" max="9" width="16.453125" bestFit="1" customWidth="1"/>
    <col min="10" max="10" width="7.453125" bestFit="1" customWidth="1"/>
  </cols>
  <sheetData>
    <row r="1" spans="1:11" x14ac:dyDescent="0.35">
      <c r="A1" s="97" t="s">
        <v>55</v>
      </c>
      <c r="B1" s="97"/>
      <c r="C1" s="97"/>
      <c r="D1" s="97"/>
      <c r="E1" s="97"/>
      <c r="F1" s="97"/>
      <c r="G1" s="97"/>
      <c r="H1" s="97"/>
      <c r="I1" s="97"/>
      <c r="J1" s="97"/>
      <c r="K1" s="97"/>
    </row>
    <row r="2" spans="1:11" x14ac:dyDescent="0.35">
      <c r="A2" s="98" t="s">
        <v>56</v>
      </c>
      <c r="B2" s="98"/>
      <c r="C2" s="98"/>
      <c r="D2" s="98"/>
      <c r="E2" s="98"/>
      <c r="F2" s="98"/>
      <c r="G2" s="98"/>
      <c r="H2" s="98"/>
      <c r="I2" s="98"/>
      <c r="J2" s="98"/>
      <c r="K2" s="98"/>
    </row>
    <row r="3" spans="1:11" x14ac:dyDescent="0.35">
      <c r="A3" s="56" t="s">
        <v>57</v>
      </c>
      <c r="B3" s="56" t="s">
        <v>58</v>
      </c>
      <c r="C3" s="97" t="s">
        <v>59</v>
      </c>
      <c r="D3" s="97"/>
      <c r="E3" s="56" t="s">
        <v>60</v>
      </c>
      <c r="F3" s="56" t="s">
        <v>61</v>
      </c>
      <c r="G3" s="56" t="s">
        <v>62</v>
      </c>
      <c r="H3" s="56" t="s">
        <v>63</v>
      </c>
      <c r="I3" s="56" t="s">
        <v>64</v>
      </c>
      <c r="J3" s="56" t="s">
        <v>65</v>
      </c>
      <c r="K3" s="56" t="s">
        <v>66</v>
      </c>
    </row>
    <row r="4" spans="1:11" x14ac:dyDescent="0.35">
      <c r="A4" s="52"/>
      <c r="B4" s="53"/>
      <c r="C4" s="96"/>
      <c r="D4" s="96"/>
      <c r="E4" s="54" t="str">
        <f>IFERROR(VLOOKUP(B4,Payroll!$A$6:$Z$100,19,FALSE),"")</f>
        <v/>
      </c>
      <c r="F4" s="54" t="str">
        <f>IFERROR(VLOOKUP(B4,Payroll!$A$6:$Z$100,20,FALSE),"")</f>
        <v/>
      </c>
      <c r="G4" s="55"/>
      <c r="H4" s="55"/>
      <c r="I4" s="54" t="str">
        <f>IFERROR(E4*G4,"")</f>
        <v/>
      </c>
      <c r="J4" s="54" t="str">
        <f>IFERROR(F4*H4,"")</f>
        <v/>
      </c>
      <c r="K4" s="54">
        <f>SUM(I4:J4)</f>
        <v>0</v>
      </c>
    </row>
    <row r="5" spans="1:11" x14ac:dyDescent="0.35">
      <c r="A5" s="52"/>
      <c r="B5" s="53"/>
      <c r="C5" s="96"/>
      <c r="D5" s="96"/>
      <c r="E5" s="54" t="str">
        <f>IFERROR(VLOOKUP(B5,Payroll!$A$6:$Z$100,19,FALSE),"")</f>
        <v/>
      </c>
      <c r="F5" s="54" t="str">
        <f>IFERROR(VLOOKUP(B5,Payroll!$A$6:$Z$100,20,FALSE),"")</f>
        <v/>
      </c>
      <c r="G5" s="55"/>
      <c r="H5" s="55"/>
      <c r="I5" s="54" t="str">
        <f t="shared" ref="I5:I52" si="0">IFERROR(E5*G5,"")</f>
        <v/>
      </c>
      <c r="J5" s="54" t="str">
        <f t="shared" ref="J5:J52" si="1">IFERROR(F5*H5,"")</f>
        <v/>
      </c>
      <c r="K5" s="54">
        <f t="shared" ref="K5:K52" si="2">SUM(I5:J5)</f>
        <v>0</v>
      </c>
    </row>
    <row r="6" spans="1:11" x14ac:dyDescent="0.35">
      <c r="A6" s="52"/>
      <c r="B6" s="53"/>
      <c r="C6" s="96"/>
      <c r="D6" s="96"/>
      <c r="E6" s="54" t="str">
        <f>IFERROR(VLOOKUP(B6,Payroll!$A$6:$Z$100,19,FALSE),"")</f>
        <v/>
      </c>
      <c r="F6" s="54" t="str">
        <f>IFERROR(VLOOKUP(B6,Payroll!$A$6:$Z$100,20,FALSE),"")</f>
        <v/>
      </c>
      <c r="G6" s="55"/>
      <c r="H6" s="55"/>
      <c r="I6" s="54" t="str">
        <f t="shared" si="0"/>
        <v/>
      </c>
      <c r="J6" s="54" t="str">
        <f t="shared" si="1"/>
        <v/>
      </c>
      <c r="K6" s="54">
        <f t="shared" si="2"/>
        <v>0</v>
      </c>
    </row>
    <row r="7" spans="1:11" x14ac:dyDescent="0.35">
      <c r="A7" s="52"/>
      <c r="B7" s="53"/>
      <c r="C7" s="96"/>
      <c r="D7" s="96"/>
      <c r="E7" s="54" t="str">
        <f>IFERROR(VLOOKUP(B7,Payroll!$A$6:$Z$100,19,FALSE),"")</f>
        <v/>
      </c>
      <c r="F7" s="54" t="str">
        <f>IFERROR(VLOOKUP(B7,Payroll!$A$6:$Z$100,20,FALSE),"")</f>
        <v/>
      </c>
      <c r="G7" s="55"/>
      <c r="H7" s="55"/>
      <c r="I7" s="54" t="str">
        <f t="shared" si="0"/>
        <v/>
      </c>
      <c r="J7" s="54" t="str">
        <f t="shared" si="1"/>
        <v/>
      </c>
      <c r="K7" s="54">
        <f t="shared" si="2"/>
        <v>0</v>
      </c>
    </row>
    <row r="8" spans="1:11" x14ac:dyDescent="0.35">
      <c r="A8" s="52"/>
      <c r="B8" s="53"/>
      <c r="C8" s="96"/>
      <c r="D8" s="96"/>
      <c r="E8" s="54" t="str">
        <f>IFERROR(VLOOKUP(B8,Payroll!$A$6:$Z$100,19,FALSE),"")</f>
        <v/>
      </c>
      <c r="F8" s="54" t="str">
        <f>IFERROR(VLOOKUP(B8,Payroll!$A$6:$Z$100,20,FALSE),"")</f>
        <v/>
      </c>
      <c r="G8" s="55"/>
      <c r="H8" s="55"/>
      <c r="I8" s="54" t="str">
        <f t="shared" si="0"/>
        <v/>
      </c>
      <c r="J8" s="54" t="str">
        <f t="shared" si="1"/>
        <v/>
      </c>
      <c r="K8" s="54">
        <f t="shared" si="2"/>
        <v>0</v>
      </c>
    </row>
    <row r="9" spans="1:11" x14ac:dyDescent="0.35">
      <c r="A9" s="52"/>
      <c r="B9" s="53"/>
      <c r="C9" s="96"/>
      <c r="D9" s="96"/>
      <c r="E9" s="54" t="str">
        <f>IFERROR(VLOOKUP(B9,Payroll!$A$6:$Z$100,19,FALSE),"")</f>
        <v/>
      </c>
      <c r="F9" s="54" t="str">
        <f>IFERROR(VLOOKUP(B9,Payroll!$A$6:$Z$100,20,FALSE),"")</f>
        <v/>
      </c>
      <c r="G9" s="55"/>
      <c r="H9" s="55"/>
      <c r="I9" s="54" t="str">
        <f t="shared" si="0"/>
        <v/>
      </c>
      <c r="J9" s="54" t="str">
        <f t="shared" si="1"/>
        <v/>
      </c>
      <c r="K9" s="54">
        <f t="shared" si="2"/>
        <v>0</v>
      </c>
    </row>
    <row r="10" spans="1:11" x14ac:dyDescent="0.35">
      <c r="A10" s="52"/>
      <c r="B10" s="53"/>
      <c r="C10" s="96"/>
      <c r="D10" s="96"/>
      <c r="E10" s="54" t="str">
        <f>IFERROR(VLOOKUP(B10,Payroll!$A$6:$Z$100,19,FALSE),"")</f>
        <v/>
      </c>
      <c r="F10" s="54" t="str">
        <f>IFERROR(VLOOKUP(B10,Payroll!$A$6:$Z$100,20,FALSE),"")</f>
        <v/>
      </c>
      <c r="G10" s="55"/>
      <c r="H10" s="55"/>
      <c r="I10" s="54" t="str">
        <f t="shared" si="0"/>
        <v/>
      </c>
      <c r="J10" s="54" t="str">
        <f t="shared" si="1"/>
        <v/>
      </c>
      <c r="K10" s="54">
        <f t="shared" si="2"/>
        <v>0</v>
      </c>
    </row>
    <row r="11" spans="1:11" x14ac:dyDescent="0.35">
      <c r="A11" s="52"/>
      <c r="B11" s="53"/>
      <c r="C11" s="96"/>
      <c r="D11" s="96"/>
      <c r="E11" s="54" t="str">
        <f>IFERROR(VLOOKUP(B11,Payroll!$A$6:$Z$100,19,FALSE),"")</f>
        <v/>
      </c>
      <c r="F11" s="54" t="str">
        <f>IFERROR(VLOOKUP(B11,Payroll!$A$6:$Z$100,20,FALSE),"")</f>
        <v/>
      </c>
      <c r="G11" s="55"/>
      <c r="H11" s="55"/>
      <c r="I11" s="54" t="str">
        <f t="shared" si="0"/>
        <v/>
      </c>
      <c r="J11" s="54" t="str">
        <f t="shared" si="1"/>
        <v/>
      </c>
      <c r="K11" s="54">
        <f t="shared" si="2"/>
        <v>0</v>
      </c>
    </row>
    <row r="12" spans="1:11" x14ac:dyDescent="0.35">
      <c r="A12" s="52"/>
      <c r="B12" s="53"/>
      <c r="C12" s="96"/>
      <c r="D12" s="96"/>
      <c r="E12" s="54" t="str">
        <f>IFERROR(VLOOKUP(B12,Payroll!$A$6:$Z$100,19,FALSE),"")</f>
        <v/>
      </c>
      <c r="F12" s="54" t="str">
        <f>IFERROR(VLOOKUP(B12,Payroll!$A$6:$Z$100,20,FALSE),"")</f>
        <v/>
      </c>
      <c r="G12" s="55"/>
      <c r="H12" s="55"/>
      <c r="I12" s="54" t="str">
        <f t="shared" si="0"/>
        <v/>
      </c>
      <c r="J12" s="54" t="str">
        <f t="shared" si="1"/>
        <v/>
      </c>
      <c r="K12" s="54">
        <f t="shared" si="2"/>
        <v>0</v>
      </c>
    </row>
    <row r="13" spans="1:11" x14ac:dyDescent="0.35">
      <c r="A13" s="52"/>
      <c r="B13" s="53"/>
      <c r="C13" s="96"/>
      <c r="D13" s="96"/>
      <c r="E13" s="54" t="str">
        <f>IFERROR(VLOOKUP(B13,Payroll!$A$6:$Z$100,19,FALSE),"")</f>
        <v/>
      </c>
      <c r="F13" s="54" t="str">
        <f>IFERROR(VLOOKUP(B13,Payroll!$A$6:$Z$100,20,FALSE),"")</f>
        <v/>
      </c>
      <c r="G13" s="55"/>
      <c r="H13" s="55"/>
      <c r="I13" s="54" t="str">
        <f t="shared" si="0"/>
        <v/>
      </c>
      <c r="J13" s="54" t="str">
        <f t="shared" si="1"/>
        <v/>
      </c>
      <c r="K13" s="54">
        <f t="shared" si="2"/>
        <v>0</v>
      </c>
    </row>
    <row r="14" spans="1:11" x14ac:dyDescent="0.35">
      <c r="A14" s="52"/>
      <c r="B14" s="53"/>
      <c r="C14" s="96"/>
      <c r="D14" s="96"/>
      <c r="E14" s="54" t="str">
        <f>IFERROR(VLOOKUP(B14,Payroll!$A$6:$Z$100,19,FALSE),"")</f>
        <v/>
      </c>
      <c r="F14" s="54" t="str">
        <f>IFERROR(VLOOKUP(B14,Payroll!$A$6:$Z$100,20,FALSE),"")</f>
        <v/>
      </c>
      <c r="G14" s="55"/>
      <c r="H14" s="55"/>
      <c r="I14" s="54" t="str">
        <f t="shared" si="0"/>
        <v/>
      </c>
      <c r="J14" s="54" t="str">
        <f t="shared" si="1"/>
        <v/>
      </c>
      <c r="K14" s="54">
        <f t="shared" si="2"/>
        <v>0</v>
      </c>
    </row>
    <row r="15" spans="1:11" x14ac:dyDescent="0.35">
      <c r="A15" s="52"/>
      <c r="B15" s="53"/>
      <c r="C15" s="96"/>
      <c r="D15" s="96"/>
      <c r="E15" s="54" t="str">
        <f>IFERROR(VLOOKUP(B15,Payroll!$A$6:$Z$100,19,FALSE),"")</f>
        <v/>
      </c>
      <c r="F15" s="54" t="str">
        <f>IFERROR(VLOOKUP(B15,Payroll!$A$6:$Z$100,20,FALSE),"")</f>
        <v/>
      </c>
      <c r="G15" s="55"/>
      <c r="H15" s="55"/>
      <c r="I15" s="54" t="str">
        <f t="shared" si="0"/>
        <v/>
      </c>
      <c r="J15" s="54" t="str">
        <f t="shared" si="1"/>
        <v/>
      </c>
      <c r="K15" s="54">
        <f t="shared" si="2"/>
        <v>0</v>
      </c>
    </row>
    <row r="16" spans="1:11" x14ac:dyDescent="0.35">
      <c r="A16" s="52"/>
      <c r="B16" s="53"/>
      <c r="C16" s="96"/>
      <c r="D16" s="96"/>
      <c r="E16" s="54" t="str">
        <f>IFERROR(VLOOKUP(B16,Payroll!$A$6:$Z$100,19,FALSE),"")</f>
        <v/>
      </c>
      <c r="F16" s="54" t="str">
        <f>IFERROR(VLOOKUP(B16,Payroll!$A$6:$Z$100,20,FALSE),"")</f>
        <v/>
      </c>
      <c r="G16" s="55"/>
      <c r="H16" s="55"/>
      <c r="I16" s="54" t="str">
        <f t="shared" si="0"/>
        <v/>
      </c>
      <c r="J16" s="54" t="str">
        <f t="shared" si="1"/>
        <v/>
      </c>
      <c r="K16" s="54">
        <f t="shared" si="2"/>
        <v>0</v>
      </c>
    </row>
    <row r="17" spans="1:11" x14ac:dyDescent="0.35">
      <c r="A17" s="52"/>
      <c r="B17" s="53"/>
      <c r="C17" s="96"/>
      <c r="D17" s="96"/>
      <c r="E17" s="54" t="str">
        <f>IFERROR(VLOOKUP(B17,Payroll!$A$6:$Z$100,19,FALSE),"")</f>
        <v/>
      </c>
      <c r="F17" s="54" t="str">
        <f>IFERROR(VLOOKUP(B17,Payroll!$A$6:$Z$100,20,FALSE),"")</f>
        <v/>
      </c>
      <c r="G17" s="55"/>
      <c r="H17" s="55"/>
      <c r="I17" s="54" t="str">
        <f t="shared" si="0"/>
        <v/>
      </c>
      <c r="J17" s="54" t="str">
        <f t="shared" si="1"/>
        <v/>
      </c>
      <c r="K17" s="54">
        <f t="shared" si="2"/>
        <v>0</v>
      </c>
    </row>
    <row r="18" spans="1:11" x14ac:dyDescent="0.35">
      <c r="A18" s="52"/>
      <c r="B18" s="53"/>
      <c r="C18" s="96"/>
      <c r="D18" s="96"/>
      <c r="E18" s="54" t="str">
        <f>IFERROR(VLOOKUP(B18,Payroll!$A$6:$Z$100,19,FALSE),"")</f>
        <v/>
      </c>
      <c r="F18" s="54" t="str">
        <f>IFERROR(VLOOKUP(B18,Payroll!$A$6:$Z$100,20,FALSE),"")</f>
        <v/>
      </c>
      <c r="G18" s="55"/>
      <c r="H18" s="55"/>
      <c r="I18" s="54" t="str">
        <f t="shared" si="0"/>
        <v/>
      </c>
      <c r="J18" s="54" t="str">
        <f t="shared" si="1"/>
        <v/>
      </c>
      <c r="K18" s="54">
        <f t="shared" si="2"/>
        <v>0</v>
      </c>
    </row>
    <row r="19" spans="1:11" x14ac:dyDescent="0.35">
      <c r="A19" s="52"/>
      <c r="B19" s="53"/>
      <c r="C19" s="96"/>
      <c r="D19" s="96"/>
      <c r="E19" s="54" t="str">
        <f>IFERROR(VLOOKUP(B19,Payroll!$A$6:$Z$100,19,FALSE),"")</f>
        <v/>
      </c>
      <c r="F19" s="54" t="str">
        <f>IFERROR(VLOOKUP(B19,Payroll!$A$6:$Z$100,20,FALSE),"")</f>
        <v/>
      </c>
      <c r="G19" s="55"/>
      <c r="H19" s="55"/>
      <c r="I19" s="54" t="str">
        <f t="shared" si="0"/>
        <v/>
      </c>
      <c r="J19" s="54" t="str">
        <f t="shared" si="1"/>
        <v/>
      </c>
      <c r="K19" s="54">
        <f t="shared" si="2"/>
        <v>0</v>
      </c>
    </row>
    <row r="20" spans="1:11" x14ac:dyDescent="0.35">
      <c r="A20" s="52"/>
      <c r="B20" s="53"/>
      <c r="C20" s="96"/>
      <c r="D20" s="96"/>
      <c r="E20" s="54" t="str">
        <f>IFERROR(VLOOKUP(B20,Payroll!$A$6:$Z$100,19,FALSE),"")</f>
        <v/>
      </c>
      <c r="F20" s="54" t="str">
        <f>IFERROR(VLOOKUP(B20,Payroll!$A$6:$Z$100,20,FALSE),"")</f>
        <v/>
      </c>
      <c r="G20" s="55"/>
      <c r="H20" s="55"/>
      <c r="I20" s="54" t="str">
        <f t="shared" si="0"/>
        <v/>
      </c>
      <c r="J20" s="54" t="str">
        <f t="shared" si="1"/>
        <v/>
      </c>
      <c r="K20" s="54">
        <f t="shared" si="2"/>
        <v>0</v>
      </c>
    </row>
    <row r="21" spans="1:11" x14ac:dyDescent="0.35">
      <c r="A21" s="52"/>
      <c r="B21" s="53"/>
      <c r="C21" s="96"/>
      <c r="D21" s="96"/>
      <c r="E21" s="54" t="str">
        <f>IFERROR(VLOOKUP(B21,Payroll!$A$6:$Z$100,19,FALSE),"")</f>
        <v/>
      </c>
      <c r="F21" s="54" t="str">
        <f>IFERROR(VLOOKUP(B21,Payroll!$A$6:$Z$100,20,FALSE),"")</f>
        <v/>
      </c>
      <c r="G21" s="55"/>
      <c r="H21" s="55"/>
      <c r="I21" s="54" t="str">
        <f t="shared" si="0"/>
        <v/>
      </c>
      <c r="J21" s="54" t="str">
        <f t="shared" si="1"/>
        <v/>
      </c>
      <c r="K21" s="54">
        <f t="shared" si="2"/>
        <v>0</v>
      </c>
    </row>
    <row r="22" spans="1:11" x14ac:dyDescent="0.35">
      <c r="A22" s="52"/>
      <c r="B22" s="53"/>
      <c r="C22" s="96"/>
      <c r="D22" s="96"/>
      <c r="E22" s="54" t="str">
        <f>IFERROR(VLOOKUP(B22,Payroll!$A$6:$Z$100,19,FALSE),"")</f>
        <v/>
      </c>
      <c r="F22" s="54" t="str">
        <f>IFERROR(VLOOKUP(B22,Payroll!$A$6:$Z$100,20,FALSE),"")</f>
        <v/>
      </c>
      <c r="G22" s="55"/>
      <c r="H22" s="55"/>
      <c r="I22" s="54" t="str">
        <f t="shared" si="0"/>
        <v/>
      </c>
      <c r="J22" s="54" t="str">
        <f t="shared" si="1"/>
        <v/>
      </c>
      <c r="K22" s="54">
        <f t="shared" si="2"/>
        <v>0</v>
      </c>
    </row>
    <row r="23" spans="1:11" x14ac:dyDescent="0.35">
      <c r="A23" s="52"/>
      <c r="B23" s="53"/>
      <c r="C23" s="96"/>
      <c r="D23" s="96"/>
      <c r="E23" s="54" t="str">
        <f>IFERROR(VLOOKUP(B23,Payroll!$A$6:$Z$100,19,FALSE),"")</f>
        <v/>
      </c>
      <c r="F23" s="54" t="str">
        <f>IFERROR(VLOOKUP(B23,Payroll!$A$6:$Z$100,20,FALSE),"")</f>
        <v/>
      </c>
      <c r="G23" s="55"/>
      <c r="H23" s="55"/>
      <c r="I23" s="54" t="str">
        <f t="shared" si="0"/>
        <v/>
      </c>
      <c r="J23" s="54" t="str">
        <f t="shared" si="1"/>
        <v/>
      </c>
      <c r="K23" s="54">
        <f t="shared" si="2"/>
        <v>0</v>
      </c>
    </row>
    <row r="24" spans="1:11" x14ac:dyDescent="0.35">
      <c r="A24" s="52"/>
      <c r="B24" s="53"/>
      <c r="C24" s="96"/>
      <c r="D24" s="96"/>
      <c r="E24" s="54" t="str">
        <f>IFERROR(VLOOKUP(B24,Payroll!$A$6:$Z$100,19,FALSE),"")</f>
        <v/>
      </c>
      <c r="F24" s="54" t="str">
        <f>IFERROR(VLOOKUP(B24,Payroll!$A$6:$Z$100,20,FALSE),"")</f>
        <v/>
      </c>
      <c r="G24" s="55"/>
      <c r="H24" s="55"/>
      <c r="I24" s="54" t="str">
        <f t="shared" si="0"/>
        <v/>
      </c>
      <c r="J24" s="54" t="str">
        <f t="shared" si="1"/>
        <v/>
      </c>
      <c r="K24" s="54">
        <f t="shared" si="2"/>
        <v>0</v>
      </c>
    </row>
    <row r="25" spans="1:11" x14ac:dyDescent="0.35">
      <c r="A25" s="52"/>
      <c r="B25" s="53"/>
      <c r="C25" s="96"/>
      <c r="D25" s="96"/>
      <c r="E25" s="54" t="str">
        <f>IFERROR(VLOOKUP(B25,Payroll!$A$6:$Z$100,19,FALSE),"")</f>
        <v/>
      </c>
      <c r="F25" s="54" t="str">
        <f>IFERROR(VLOOKUP(B25,Payroll!$A$6:$Z$100,20,FALSE),"")</f>
        <v/>
      </c>
      <c r="G25" s="55"/>
      <c r="H25" s="55"/>
      <c r="I25" s="54" t="str">
        <f t="shared" si="0"/>
        <v/>
      </c>
      <c r="J25" s="54" t="str">
        <f t="shared" si="1"/>
        <v/>
      </c>
      <c r="K25" s="54">
        <f t="shared" si="2"/>
        <v>0</v>
      </c>
    </row>
    <row r="26" spans="1:11" x14ac:dyDescent="0.35">
      <c r="A26" s="52"/>
      <c r="B26" s="53"/>
      <c r="C26" s="96"/>
      <c r="D26" s="96"/>
      <c r="E26" s="54" t="str">
        <f>IFERROR(VLOOKUP(B26,Payroll!$A$6:$Z$100,19,FALSE),"")</f>
        <v/>
      </c>
      <c r="F26" s="54" t="str">
        <f>IFERROR(VLOOKUP(B26,Payroll!$A$6:$Z$100,20,FALSE),"")</f>
        <v/>
      </c>
      <c r="G26" s="55"/>
      <c r="H26" s="55"/>
      <c r="I26" s="54" t="str">
        <f t="shared" si="0"/>
        <v/>
      </c>
      <c r="J26" s="54" t="str">
        <f t="shared" si="1"/>
        <v/>
      </c>
      <c r="K26" s="54">
        <f t="shared" si="2"/>
        <v>0</v>
      </c>
    </row>
    <row r="27" spans="1:11" x14ac:dyDescent="0.35">
      <c r="A27" s="52"/>
      <c r="B27" s="53"/>
      <c r="C27" s="96"/>
      <c r="D27" s="96"/>
      <c r="E27" s="54" t="str">
        <f>IFERROR(VLOOKUP(B27,Payroll!$A$6:$Z$100,19,FALSE),"")</f>
        <v/>
      </c>
      <c r="F27" s="54" t="str">
        <f>IFERROR(VLOOKUP(B27,Payroll!$A$6:$Z$100,20,FALSE),"")</f>
        <v/>
      </c>
      <c r="G27" s="55"/>
      <c r="H27" s="55"/>
      <c r="I27" s="54" t="str">
        <f t="shared" si="0"/>
        <v/>
      </c>
      <c r="J27" s="54" t="str">
        <f t="shared" si="1"/>
        <v/>
      </c>
      <c r="K27" s="54">
        <f t="shared" si="2"/>
        <v>0</v>
      </c>
    </row>
    <row r="28" spans="1:11" x14ac:dyDescent="0.35">
      <c r="A28" s="52"/>
      <c r="B28" s="53"/>
      <c r="C28" s="96"/>
      <c r="D28" s="96"/>
      <c r="E28" s="54" t="str">
        <f>IFERROR(VLOOKUP(B28,Payroll!$A$6:$Z$100,19,FALSE),"")</f>
        <v/>
      </c>
      <c r="F28" s="54" t="str">
        <f>IFERROR(VLOOKUP(B28,Payroll!$A$6:$Z$100,20,FALSE),"")</f>
        <v/>
      </c>
      <c r="G28" s="55"/>
      <c r="H28" s="55"/>
      <c r="I28" s="54" t="str">
        <f t="shared" si="0"/>
        <v/>
      </c>
      <c r="J28" s="54" t="str">
        <f t="shared" si="1"/>
        <v/>
      </c>
      <c r="K28" s="54">
        <f t="shared" si="2"/>
        <v>0</v>
      </c>
    </row>
    <row r="29" spans="1:11" x14ac:dyDescent="0.35">
      <c r="A29" s="52"/>
      <c r="B29" s="53"/>
      <c r="C29" s="96"/>
      <c r="D29" s="96"/>
      <c r="E29" s="54" t="str">
        <f>IFERROR(VLOOKUP(B29,Payroll!$A$6:$Z$100,19,FALSE),"")</f>
        <v/>
      </c>
      <c r="F29" s="54" t="str">
        <f>IFERROR(VLOOKUP(B29,Payroll!$A$6:$Z$100,20,FALSE),"")</f>
        <v/>
      </c>
      <c r="G29" s="55"/>
      <c r="H29" s="55"/>
      <c r="I29" s="54" t="str">
        <f t="shared" si="0"/>
        <v/>
      </c>
      <c r="J29" s="54" t="str">
        <f t="shared" si="1"/>
        <v/>
      </c>
      <c r="K29" s="54">
        <f t="shared" si="2"/>
        <v>0</v>
      </c>
    </row>
    <row r="30" spans="1:11" x14ac:dyDescent="0.35">
      <c r="A30" s="52"/>
      <c r="B30" s="53"/>
      <c r="C30" s="96"/>
      <c r="D30" s="96"/>
      <c r="E30" s="54" t="str">
        <f>IFERROR(VLOOKUP(B30,Payroll!$A$6:$Z$100,19,FALSE),"")</f>
        <v/>
      </c>
      <c r="F30" s="54" t="str">
        <f>IFERROR(VLOOKUP(B30,Payroll!$A$6:$Z$100,20,FALSE),"")</f>
        <v/>
      </c>
      <c r="G30" s="55"/>
      <c r="H30" s="55"/>
      <c r="I30" s="54" t="str">
        <f t="shared" si="0"/>
        <v/>
      </c>
      <c r="J30" s="54" t="str">
        <f t="shared" si="1"/>
        <v/>
      </c>
      <c r="K30" s="54">
        <f t="shared" si="2"/>
        <v>0</v>
      </c>
    </row>
    <row r="31" spans="1:11" x14ac:dyDescent="0.35">
      <c r="A31" s="52"/>
      <c r="B31" s="53"/>
      <c r="C31" s="96"/>
      <c r="D31" s="96"/>
      <c r="E31" s="54" t="str">
        <f>IFERROR(VLOOKUP(B31,Payroll!$A$6:$Z$100,19,FALSE),"")</f>
        <v/>
      </c>
      <c r="F31" s="54" t="str">
        <f>IFERROR(VLOOKUP(B31,Payroll!$A$6:$Z$100,20,FALSE),"")</f>
        <v/>
      </c>
      <c r="G31" s="55"/>
      <c r="H31" s="55"/>
      <c r="I31" s="54" t="str">
        <f t="shared" si="0"/>
        <v/>
      </c>
      <c r="J31" s="54" t="str">
        <f t="shared" si="1"/>
        <v/>
      </c>
      <c r="K31" s="54">
        <f t="shared" si="2"/>
        <v>0</v>
      </c>
    </row>
    <row r="32" spans="1:11" x14ac:dyDescent="0.35">
      <c r="A32" s="52"/>
      <c r="B32" s="53"/>
      <c r="C32" s="96"/>
      <c r="D32" s="96"/>
      <c r="E32" s="54" t="str">
        <f>IFERROR(VLOOKUP(B32,Payroll!$A$6:$Z$100,19,FALSE),"")</f>
        <v/>
      </c>
      <c r="F32" s="54" t="str">
        <f>IFERROR(VLOOKUP(B32,Payroll!$A$6:$Z$100,20,FALSE),"")</f>
        <v/>
      </c>
      <c r="G32" s="55"/>
      <c r="H32" s="55"/>
      <c r="I32" s="54" t="str">
        <f t="shared" si="0"/>
        <v/>
      </c>
      <c r="J32" s="54" t="str">
        <f t="shared" si="1"/>
        <v/>
      </c>
      <c r="K32" s="54">
        <f t="shared" si="2"/>
        <v>0</v>
      </c>
    </row>
    <row r="33" spans="1:11" x14ac:dyDescent="0.35">
      <c r="A33" s="52"/>
      <c r="B33" s="53"/>
      <c r="C33" s="96"/>
      <c r="D33" s="96"/>
      <c r="E33" s="54" t="str">
        <f>IFERROR(VLOOKUP(B33,Payroll!$A$6:$Z$100,19,FALSE),"")</f>
        <v/>
      </c>
      <c r="F33" s="54" t="str">
        <f>IFERROR(VLOOKUP(B33,Payroll!$A$6:$Z$100,20,FALSE),"")</f>
        <v/>
      </c>
      <c r="G33" s="55"/>
      <c r="H33" s="55"/>
      <c r="I33" s="54" t="str">
        <f t="shared" si="0"/>
        <v/>
      </c>
      <c r="J33" s="54" t="str">
        <f t="shared" si="1"/>
        <v/>
      </c>
      <c r="K33" s="54">
        <f t="shared" si="2"/>
        <v>0</v>
      </c>
    </row>
    <row r="34" spans="1:11" x14ac:dyDescent="0.35">
      <c r="A34" s="52"/>
      <c r="B34" s="53"/>
      <c r="C34" s="96"/>
      <c r="D34" s="96"/>
      <c r="E34" s="54" t="str">
        <f>IFERROR(VLOOKUP(B34,Payroll!$A$6:$Z$100,19,FALSE),"")</f>
        <v/>
      </c>
      <c r="F34" s="54" t="str">
        <f>IFERROR(VLOOKUP(B34,Payroll!$A$6:$Z$100,20,FALSE),"")</f>
        <v/>
      </c>
      <c r="G34" s="55"/>
      <c r="H34" s="55"/>
      <c r="I34" s="54" t="str">
        <f t="shared" si="0"/>
        <v/>
      </c>
      <c r="J34" s="54" t="str">
        <f t="shared" si="1"/>
        <v/>
      </c>
      <c r="K34" s="54">
        <f t="shared" si="2"/>
        <v>0</v>
      </c>
    </row>
    <row r="35" spans="1:11" x14ac:dyDescent="0.35">
      <c r="A35" s="52"/>
      <c r="B35" s="53"/>
      <c r="C35" s="96"/>
      <c r="D35" s="96"/>
      <c r="E35" s="54" t="str">
        <f>IFERROR(VLOOKUP(B35,Payroll!$A$6:$Z$100,19,FALSE),"")</f>
        <v/>
      </c>
      <c r="F35" s="54" t="str">
        <f>IFERROR(VLOOKUP(B35,Payroll!$A$6:$Z$100,20,FALSE),"")</f>
        <v/>
      </c>
      <c r="G35" s="55"/>
      <c r="H35" s="55"/>
      <c r="I35" s="54" t="str">
        <f t="shared" si="0"/>
        <v/>
      </c>
      <c r="J35" s="54" t="str">
        <f t="shared" si="1"/>
        <v/>
      </c>
      <c r="K35" s="54">
        <f t="shared" si="2"/>
        <v>0</v>
      </c>
    </row>
    <row r="36" spans="1:11" x14ac:dyDescent="0.35">
      <c r="A36" s="52"/>
      <c r="B36" s="53"/>
      <c r="C36" s="96"/>
      <c r="D36" s="96"/>
      <c r="E36" s="54" t="str">
        <f>IFERROR(VLOOKUP(B36,Payroll!$A$6:$Z$100,19,FALSE),"")</f>
        <v/>
      </c>
      <c r="F36" s="54" t="str">
        <f>IFERROR(VLOOKUP(B36,Payroll!$A$6:$Z$100,20,FALSE),"")</f>
        <v/>
      </c>
      <c r="G36" s="55"/>
      <c r="H36" s="55"/>
      <c r="I36" s="54" t="str">
        <f t="shared" si="0"/>
        <v/>
      </c>
      <c r="J36" s="54" t="str">
        <f t="shared" si="1"/>
        <v/>
      </c>
      <c r="K36" s="54">
        <f t="shared" si="2"/>
        <v>0</v>
      </c>
    </row>
    <row r="37" spans="1:11" x14ac:dyDescent="0.35">
      <c r="A37" s="52"/>
      <c r="B37" s="53"/>
      <c r="C37" s="96"/>
      <c r="D37" s="96"/>
      <c r="E37" s="54" t="str">
        <f>IFERROR(VLOOKUP(B37,Payroll!$A$6:$Z$100,19,FALSE),"")</f>
        <v/>
      </c>
      <c r="F37" s="54" t="str">
        <f>IFERROR(VLOOKUP(B37,Payroll!$A$6:$Z$100,20,FALSE),"")</f>
        <v/>
      </c>
      <c r="G37" s="55"/>
      <c r="H37" s="55"/>
      <c r="I37" s="54" t="str">
        <f t="shared" si="0"/>
        <v/>
      </c>
      <c r="J37" s="54" t="str">
        <f t="shared" si="1"/>
        <v/>
      </c>
      <c r="K37" s="54">
        <f t="shared" si="2"/>
        <v>0</v>
      </c>
    </row>
    <row r="38" spans="1:11" x14ac:dyDescent="0.35">
      <c r="A38" s="52"/>
      <c r="B38" s="53"/>
      <c r="C38" s="96"/>
      <c r="D38" s="96"/>
      <c r="E38" s="54" t="str">
        <f>IFERROR(VLOOKUP(B38,Payroll!$A$6:$Z$100,19,FALSE),"")</f>
        <v/>
      </c>
      <c r="F38" s="54" t="str">
        <f>IFERROR(VLOOKUP(B38,Payroll!$A$6:$Z$100,20,FALSE),"")</f>
        <v/>
      </c>
      <c r="G38" s="55"/>
      <c r="H38" s="55"/>
      <c r="I38" s="54" t="str">
        <f t="shared" si="0"/>
        <v/>
      </c>
      <c r="J38" s="54" t="str">
        <f t="shared" si="1"/>
        <v/>
      </c>
      <c r="K38" s="54">
        <f t="shared" si="2"/>
        <v>0</v>
      </c>
    </row>
    <row r="39" spans="1:11" x14ac:dyDescent="0.35">
      <c r="A39" s="52"/>
      <c r="B39" s="53"/>
      <c r="C39" s="96"/>
      <c r="D39" s="96"/>
      <c r="E39" s="54" t="str">
        <f>IFERROR(VLOOKUP(B39,Payroll!$A$6:$Z$100,19,FALSE),"")</f>
        <v/>
      </c>
      <c r="F39" s="54" t="str">
        <f>IFERROR(VLOOKUP(B39,Payroll!$A$6:$Z$100,20,FALSE),"")</f>
        <v/>
      </c>
      <c r="G39" s="55"/>
      <c r="H39" s="55"/>
      <c r="I39" s="54" t="str">
        <f t="shared" si="0"/>
        <v/>
      </c>
      <c r="J39" s="54" t="str">
        <f t="shared" si="1"/>
        <v/>
      </c>
      <c r="K39" s="54">
        <f t="shared" si="2"/>
        <v>0</v>
      </c>
    </row>
    <row r="40" spans="1:11" x14ac:dyDescent="0.35">
      <c r="A40" s="52"/>
      <c r="B40" s="53"/>
      <c r="C40" s="96"/>
      <c r="D40" s="96"/>
      <c r="E40" s="54" t="str">
        <f>IFERROR(VLOOKUP(B40,Payroll!$A$6:$Z$100,19,FALSE),"")</f>
        <v/>
      </c>
      <c r="F40" s="54" t="str">
        <f>IFERROR(VLOOKUP(B40,Payroll!$A$6:$Z$100,20,FALSE),"")</f>
        <v/>
      </c>
      <c r="G40" s="55"/>
      <c r="H40" s="55"/>
      <c r="I40" s="54" t="str">
        <f t="shared" si="0"/>
        <v/>
      </c>
      <c r="J40" s="54" t="str">
        <f t="shared" si="1"/>
        <v/>
      </c>
      <c r="K40" s="54">
        <f t="shared" si="2"/>
        <v>0</v>
      </c>
    </row>
    <row r="41" spans="1:11" x14ac:dyDescent="0.35">
      <c r="A41" s="52"/>
      <c r="B41" s="53"/>
      <c r="C41" s="96"/>
      <c r="D41" s="96"/>
      <c r="E41" s="54" t="str">
        <f>IFERROR(VLOOKUP(B41,Payroll!$A$6:$Z$100,19,FALSE),"")</f>
        <v/>
      </c>
      <c r="F41" s="54" t="str">
        <f>IFERROR(VLOOKUP(B41,Payroll!$A$6:$Z$100,20,FALSE),"")</f>
        <v/>
      </c>
      <c r="G41" s="55"/>
      <c r="H41" s="55"/>
      <c r="I41" s="54" t="str">
        <f t="shared" si="0"/>
        <v/>
      </c>
      <c r="J41" s="54" t="str">
        <f t="shared" si="1"/>
        <v/>
      </c>
      <c r="K41" s="54">
        <f t="shared" si="2"/>
        <v>0</v>
      </c>
    </row>
    <row r="42" spans="1:11" x14ac:dyDescent="0.35">
      <c r="A42" s="52"/>
      <c r="B42" s="53"/>
      <c r="C42" s="96"/>
      <c r="D42" s="96"/>
      <c r="E42" s="54" t="str">
        <f>IFERROR(VLOOKUP(B42,Payroll!$A$6:$Z$100,19,FALSE),"")</f>
        <v/>
      </c>
      <c r="F42" s="54" t="str">
        <f>IFERROR(VLOOKUP(B42,Payroll!$A$6:$Z$100,20,FALSE),"")</f>
        <v/>
      </c>
      <c r="G42" s="55"/>
      <c r="H42" s="55"/>
      <c r="I42" s="54" t="str">
        <f t="shared" si="0"/>
        <v/>
      </c>
      <c r="J42" s="54" t="str">
        <f t="shared" si="1"/>
        <v/>
      </c>
      <c r="K42" s="54">
        <f t="shared" si="2"/>
        <v>0</v>
      </c>
    </row>
    <row r="43" spans="1:11" x14ac:dyDescent="0.35">
      <c r="A43" s="52"/>
      <c r="B43" s="53"/>
      <c r="C43" s="96"/>
      <c r="D43" s="96"/>
      <c r="E43" s="54" t="str">
        <f>IFERROR(VLOOKUP(B43,Payroll!$A$6:$Z$100,19,FALSE),"")</f>
        <v/>
      </c>
      <c r="F43" s="54" t="str">
        <f>IFERROR(VLOOKUP(B43,Payroll!$A$6:$Z$100,20,FALSE),"")</f>
        <v/>
      </c>
      <c r="G43" s="55"/>
      <c r="H43" s="55"/>
      <c r="I43" s="54" t="str">
        <f t="shared" si="0"/>
        <v/>
      </c>
      <c r="J43" s="54" t="str">
        <f t="shared" si="1"/>
        <v/>
      </c>
      <c r="K43" s="54">
        <f t="shared" si="2"/>
        <v>0</v>
      </c>
    </row>
    <row r="44" spans="1:11" x14ac:dyDescent="0.35">
      <c r="A44" s="52"/>
      <c r="B44" s="53"/>
      <c r="C44" s="96"/>
      <c r="D44" s="96"/>
      <c r="E44" s="54" t="str">
        <f>IFERROR(VLOOKUP(B44,Payroll!$A$6:$Z$100,19,FALSE),"")</f>
        <v/>
      </c>
      <c r="F44" s="54" t="str">
        <f>IFERROR(VLOOKUP(B44,Payroll!$A$6:$Z$100,20,FALSE),"")</f>
        <v/>
      </c>
      <c r="G44" s="55"/>
      <c r="H44" s="55"/>
      <c r="I44" s="54" t="str">
        <f t="shared" si="0"/>
        <v/>
      </c>
      <c r="J44" s="54" t="str">
        <f t="shared" si="1"/>
        <v/>
      </c>
      <c r="K44" s="54">
        <f t="shared" si="2"/>
        <v>0</v>
      </c>
    </row>
    <row r="45" spans="1:11" x14ac:dyDescent="0.35">
      <c r="A45" s="52"/>
      <c r="B45" s="53"/>
      <c r="C45" s="96"/>
      <c r="D45" s="96"/>
      <c r="E45" s="54" t="str">
        <f>IFERROR(VLOOKUP(B45,Payroll!$A$6:$Z$100,19,FALSE),"")</f>
        <v/>
      </c>
      <c r="F45" s="54" t="str">
        <f>IFERROR(VLOOKUP(B45,Payroll!$A$6:$Z$100,20,FALSE),"")</f>
        <v/>
      </c>
      <c r="G45" s="55"/>
      <c r="H45" s="55"/>
      <c r="I45" s="54" t="str">
        <f t="shared" si="0"/>
        <v/>
      </c>
      <c r="J45" s="54" t="str">
        <f t="shared" si="1"/>
        <v/>
      </c>
      <c r="K45" s="54">
        <f t="shared" si="2"/>
        <v>0</v>
      </c>
    </row>
    <row r="46" spans="1:11" x14ac:dyDescent="0.35">
      <c r="A46" s="52"/>
      <c r="B46" s="53"/>
      <c r="C46" s="96"/>
      <c r="D46" s="96"/>
      <c r="E46" s="54" t="str">
        <f>IFERROR(VLOOKUP(B46,Payroll!$A$6:$Z$100,19,FALSE),"")</f>
        <v/>
      </c>
      <c r="F46" s="54" t="str">
        <f>IFERROR(VLOOKUP(B46,Payroll!$A$6:$Z$100,20,FALSE),"")</f>
        <v/>
      </c>
      <c r="G46" s="55"/>
      <c r="H46" s="55"/>
      <c r="I46" s="54" t="str">
        <f t="shared" si="0"/>
        <v/>
      </c>
      <c r="J46" s="54" t="str">
        <f t="shared" si="1"/>
        <v/>
      </c>
      <c r="K46" s="54">
        <f t="shared" si="2"/>
        <v>0</v>
      </c>
    </row>
    <row r="47" spans="1:11" x14ac:dyDescent="0.35">
      <c r="A47" s="52"/>
      <c r="B47" s="53"/>
      <c r="C47" s="96"/>
      <c r="D47" s="96"/>
      <c r="E47" s="54" t="str">
        <f>IFERROR(VLOOKUP(B47,Payroll!$A$6:$Z$100,19,FALSE),"")</f>
        <v/>
      </c>
      <c r="F47" s="54" t="str">
        <f>IFERROR(VLOOKUP(B47,Payroll!$A$6:$Z$100,20,FALSE),"")</f>
        <v/>
      </c>
      <c r="G47" s="55"/>
      <c r="H47" s="55"/>
      <c r="I47" s="54" t="str">
        <f t="shared" si="0"/>
        <v/>
      </c>
      <c r="J47" s="54" t="str">
        <f t="shared" si="1"/>
        <v/>
      </c>
      <c r="K47" s="54">
        <f t="shared" si="2"/>
        <v>0</v>
      </c>
    </row>
    <row r="48" spans="1:11" x14ac:dyDescent="0.35">
      <c r="A48" s="52"/>
      <c r="B48" s="53"/>
      <c r="C48" s="96"/>
      <c r="D48" s="96"/>
      <c r="E48" s="54" t="str">
        <f>IFERROR(VLOOKUP(B48,Payroll!$A$6:$Z$100,19,FALSE),"")</f>
        <v/>
      </c>
      <c r="F48" s="54" t="str">
        <f>IFERROR(VLOOKUP(B48,Payroll!$A$6:$Z$100,20,FALSE),"")</f>
        <v/>
      </c>
      <c r="G48" s="55"/>
      <c r="H48" s="55"/>
      <c r="I48" s="54" t="str">
        <f t="shared" si="0"/>
        <v/>
      </c>
      <c r="J48" s="54" t="str">
        <f t="shared" si="1"/>
        <v/>
      </c>
      <c r="K48" s="54">
        <f t="shared" si="2"/>
        <v>0</v>
      </c>
    </row>
    <row r="49" spans="1:11" x14ac:dyDescent="0.35">
      <c r="A49" s="52"/>
      <c r="B49" s="53"/>
      <c r="C49" s="96"/>
      <c r="D49" s="96"/>
      <c r="E49" s="54" t="str">
        <f>IFERROR(VLOOKUP(B49,Payroll!$A$6:$Z$100,19,FALSE),"")</f>
        <v/>
      </c>
      <c r="F49" s="54" t="str">
        <f>IFERROR(VLOOKUP(B49,Payroll!$A$6:$Z$100,20,FALSE),"")</f>
        <v/>
      </c>
      <c r="G49" s="55"/>
      <c r="H49" s="55"/>
      <c r="I49" s="54" t="str">
        <f t="shared" si="0"/>
        <v/>
      </c>
      <c r="J49" s="54" t="str">
        <f t="shared" si="1"/>
        <v/>
      </c>
      <c r="K49" s="54">
        <f t="shared" si="2"/>
        <v>0</v>
      </c>
    </row>
    <row r="50" spans="1:11" x14ac:dyDescent="0.35">
      <c r="A50" s="52"/>
      <c r="B50" s="53"/>
      <c r="C50" s="96"/>
      <c r="D50" s="96"/>
      <c r="E50" s="54" t="str">
        <f>IFERROR(VLOOKUP(B50,Payroll!$A$6:$Z$100,19,FALSE),"")</f>
        <v/>
      </c>
      <c r="F50" s="54" t="str">
        <f>IFERROR(VLOOKUP(B50,Payroll!$A$6:$Z$100,20,FALSE),"")</f>
        <v/>
      </c>
      <c r="G50" s="55"/>
      <c r="H50" s="55"/>
      <c r="I50" s="54" t="str">
        <f t="shared" si="0"/>
        <v/>
      </c>
      <c r="J50" s="54" t="str">
        <f t="shared" si="1"/>
        <v/>
      </c>
      <c r="K50" s="54">
        <f t="shared" si="2"/>
        <v>0</v>
      </c>
    </row>
    <row r="51" spans="1:11" x14ac:dyDescent="0.35">
      <c r="A51" s="52"/>
      <c r="B51" s="53"/>
      <c r="C51" s="96"/>
      <c r="D51" s="96"/>
      <c r="E51" s="54" t="str">
        <f>IFERROR(VLOOKUP(B51,Payroll!$A$6:$Z$100,19,FALSE),"")</f>
        <v/>
      </c>
      <c r="F51" s="54" t="str">
        <f>IFERROR(VLOOKUP(B51,Payroll!$A$6:$Z$100,20,FALSE),"")</f>
        <v/>
      </c>
      <c r="G51" s="55"/>
      <c r="H51" s="55"/>
      <c r="I51" s="54" t="str">
        <f t="shared" si="0"/>
        <v/>
      </c>
      <c r="J51" s="54" t="str">
        <f t="shared" si="1"/>
        <v/>
      </c>
      <c r="K51" s="54">
        <f t="shared" si="2"/>
        <v>0</v>
      </c>
    </row>
    <row r="52" spans="1:11" x14ac:dyDescent="0.35">
      <c r="A52" s="52"/>
      <c r="B52" s="53"/>
      <c r="C52" s="96"/>
      <c r="D52" s="96"/>
      <c r="E52" s="54" t="str">
        <f>IFERROR(VLOOKUP(B52,Payroll!$A$6:$Z$100,19,FALSE),"")</f>
        <v/>
      </c>
      <c r="F52" s="54" t="str">
        <f>IFERROR(VLOOKUP(B52,Payroll!$A$6:$Z$100,20,FALSE),"")</f>
        <v/>
      </c>
      <c r="G52" s="55"/>
      <c r="H52" s="55"/>
      <c r="I52" s="54" t="str">
        <f t="shared" si="0"/>
        <v/>
      </c>
      <c r="J52" s="54" t="str">
        <f t="shared" si="1"/>
        <v/>
      </c>
      <c r="K52" s="54">
        <f t="shared" si="2"/>
        <v>0</v>
      </c>
    </row>
    <row r="53" spans="1:11" x14ac:dyDescent="0.35">
      <c r="A53" s="50"/>
      <c r="D53" s="95" t="s">
        <v>67</v>
      </c>
      <c r="E53" s="95"/>
      <c r="F53" s="95"/>
      <c r="G53" s="57">
        <f>SUM(G4:G52)</f>
        <v>0</v>
      </c>
      <c r="H53" s="57">
        <f>SUM(H4:H52)</f>
        <v>0</v>
      </c>
      <c r="I53" s="58">
        <f>SUM(I4:I52)</f>
        <v>0</v>
      </c>
      <c r="J53" s="58">
        <f>SUM(J4:J52)</f>
        <v>0</v>
      </c>
      <c r="K53" s="59">
        <f>SUM(K4:K52)</f>
        <v>0</v>
      </c>
    </row>
    <row r="54" spans="1:11" x14ac:dyDescent="0.35">
      <c r="A54" s="50"/>
    </row>
    <row r="55" spans="1:11" x14ac:dyDescent="0.35">
      <c r="A55" s="50"/>
    </row>
    <row r="56" spans="1:11" x14ac:dyDescent="0.35">
      <c r="A56" s="50"/>
    </row>
    <row r="57" spans="1:11" x14ac:dyDescent="0.35">
      <c r="A57" s="50"/>
    </row>
    <row r="58" spans="1:11" x14ac:dyDescent="0.35">
      <c r="A58" s="50"/>
    </row>
    <row r="59" spans="1:11" x14ac:dyDescent="0.35">
      <c r="A59" s="50"/>
    </row>
    <row r="60" spans="1:11" x14ac:dyDescent="0.35">
      <c r="A60" s="50"/>
    </row>
    <row r="61" spans="1:11" x14ac:dyDescent="0.35">
      <c r="A61" s="50"/>
    </row>
    <row r="62" spans="1:11" x14ac:dyDescent="0.35">
      <c r="A62" s="50"/>
    </row>
    <row r="63" spans="1:11" x14ac:dyDescent="0.35">
      <c r="A63" s="50"/>
    </row>
    <row r="64" spans="1:11" x14ac:dyDescent="0.35">
      <c r="A64" s="50"/>
    </row>
    <row r="65" spans="1:1" x14ac:dyDescent="0.35">
      <c r="A65" s="50"/>
    </row>
    <row r="66" spans="1:1" x14ac:dyDescent="0.35">
      <c r="A66" s="50"/>
    </row>
  </sheetData>
  <sheetProtection algorithmName="SHA-512" hashValue="ilE2eJE/K/KYuREYwYaZTzFS68FykPN/JCgaAQbYaJS5pN6737hWZ6ONyeHVeJlfhXf/mEYXCxNwTRwgq57NHQ==" saltValue="udpM/Xk8qfZYlataat3aMg==" spinCount="100000" sheet="1" objects="1" scenarios="1"/>
  <mergeCells count="53">
    <mergeCell ref="C3:D3"/>
    <mergeCell ref="C4:D4"/>
    <mergeCell ref="C5:D5"/>
    <mergeCell ref="C6:D6"/>
    <mergeCell ref="C18:D18"/>
    <mergeCell ref="C7:D7"/>
    <mergeCell ref="C8:D8"/>
    <mergeCell ref="C9:D9"/>
    <mergeCell ref="C10:D10"/>
    <mergeCell ref="C11:D11"/>
    <mergeCell ref="C12:D12"/>
    <mergeCell ref="C13:D13"/>
    <mergeCell ref="C14:D14"/>
    <mergeCell ref="C15:D15"/>
    <mergeCell ref="C16:D16"/>
    <mergeCell ref="C17:D17"/>
    <mergeCell ref="C30:D30"/>
    <mergeCell ref="C19:D19"/>
    <mergeCell ref="C20:D20"/>
    <mergeCell ref="C21:D21"/>
    <mergeCell ref="C22:D22"/>
    <mergeCell ref="C23:D23"/>
    <mergeCell ref="C24:D24"/>
    <mergeCell ref="C46:D46"/>
    <mergeCell ref="C47:D47"/>
    <mergeCell ref="C48:D48"/>
    <mergeCell ref="C37:D37"/>
    <mergeCell ref="C38:D38"/>
    <mergeCell ref="C39:D39"/>
    <mergeCell ref="C40:D40"/>
    <mergeCell ref="C41:D41"/>
    <mergeCell ref="C42:D42"/>
    <mergeCell ref="A1:K1"/>
    <mergeCell ref="A2:K2"/>
    <mergeCell ref="C43:D43"/>
    <mergeCell ref="C44:D44"/>
    <mergeCell ref="C45:D45"/>
    <mergeCell ref="C31:D31"/>
    <mergeCell ref="C32:D32"/>
    <mergeCell ref="C33:D33"/>
    <mergeCell ref="C34:D34"/>
    <mergeCell ref="C35:D35"/>
    <mergeCell ref="C36:D36"/>
    <mergeCell ref="C25:D25"/>
    <mergeCell ref="C26:D26"/>
    <mergeCell ref="C27:D27"/>
    <mergeCell ref="C28:D28"/>
    <mergeCell ref="C29:D29"/>
    <mergeCell ref="D53:F53"/>
    <mergeCell ref="C49:D49"/>
    <mergeCell ref="C50:D50"/>
    <mergeCell ref="C51:D51"/>
    <mergeCell ref="C52:D52"/>
  </mergeCell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29BE74A2-8B85-41E3-8629-5D630F9F8944}">
          <x14:formula1>
            <xm:f>Payroll!$A$6:$A$250</xm:f>
          </x14:formula1>
          <xm:sqref>B4:B52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B831C-7790-4395-8C39-FE5802906D5F}">
  <sheetPr codeName="Sheet5"/>
  <dimension ref="A1:K31"/>
  <sheetViews>
    <sheetView workbookViewId="0">
      <selection activeCell="M11" sqref="M11"/>
    </sheetView>
  </sheetViews>
  <sheetFormatPr defaultRowHeight="14.5" x14ac:dyDescent="0.35"/>
  <cols>
    <col min="1" max="1" width="12" bestFit="1" customWidth="1"/>
    <col min="2" max="2" width="19.6328125" bestFit="1" customWidth="1"/>
    <col min="5" max="5" width="13.453125" bestFit="1" customWidth="1"/>
    <col min="6" max="6" width="16.08984375" bestFit="1" customWidth="1"/>
    <col min="7" max="7" width="15.6328125" customWidth="1"/>
    <col min="8" max="8" width="8.54296875" bestFit="1" customWidth="1"/>
    <col min="9" max="9" width="8.54296875" customWidth="1"/>
    <col min="10" max="10" width="7.453125" bestFit="1" customWidth="1"/>
  </cols>
  <sheetData>
    <row r="1" spans="1:11" x14ac:dyDescent="0.35">
      <c r="A1" s="105" t="s">
        <v>55</v>
      </c>
      <c r="B1" s="105"/>
      <c r="C1" s="105"/>
      <c r="D1" s="105"/>
      <c r="E1" s="105"/>
      <c r="F1" s="105"/>
      <c r="G1" s="105"/>
      <c r="H1" s="105"/>
      <c r="I1" s="105"/>
      <c r="J1" s="105"/>
      <c r="K1" s="105"/>
    </row>
    <row r="2" spans="1:11" x14ac:dyDescent="0.35">
      <c r="A2" s="91" t="s">
        <v>68</v>
      </c>
      <c r="B2" s="91"/>
      <c r="C2" s="91"/>
      <c r="D2" s="91"/>
      <c r="E2" s="91"/>
      <c r="F2" s="91"/>
      <c r="G2" s="91"/>
      <c r="H2" s="91"/>
      <c r="I2" s="91"/>
      <c r="J2" s="91"/>
      <c r="K2" s="91"/>
    </row>
    <row r="3" spans="1:11" ht="44.15" customHeight="1" x14ac:dyDescent="0.35">
      <c r="A3" s="73" t="s">
        <v>69</v>
      </c>
      <c r="B3" s="73" t="s">
        <v>70</v>
      </c>
      <c r="C3" s="105" t="s">
        <v>71</v>
      </c>
      <c r="D3" s="105"/>
      <c r="E3" s="105"/>
      <c r="F3" s="73" t="s">
        <v>72</v>
      </c>
      <c r="G3" s="103" t="s">
        <v>73</v>
      </c>
      <c r="H3" s="104"/>
      <c r="I3" s="106" t="s">
        <v>74</v>
      </c>
      <c r="J3" s="106"/>
      <c r="K3" s="73" t="s">
        <v>75</v>
      </c>
    </row>
    <row r="4" spans="1:11" x14ac:dyDescent="0.35">
      <c r="A4" s="74"/>
      <c r="B4" s="75"/>
      <c r="C4" s="102"/>
      <c r="D4" s="102"/>
      <c r="E4" s="102"/>
      <c r="F4" s="75"/>
      <c r="G4" s="99"/>
      <c r="H4" s="100"/>
      <c r="I4" s="101" t="str">
        <f>IFERROR(VLOOKUP(B4,'FEMA COST CODE'!A5:H539,8,FALSE),"")</f>
        <v/>
      </c>
      <c r="J4" s="101"/>
      <c r="K4" s="1" t="str">
        <f>IFERROR(F4*I4,"")</f>
        <v/>
      </c>
    </row>
    <row r="5" spans="1:11" x14ac:dyDescent="0.35">
      <c r="A5" s="74"/>
      <c r="B5" s="75"/>
      <c r="C5" s="102"/>
      <c r="D5" s="102"/>
      <c r="E5" s="102"/>
      <c r="F5" s="75"/>
      <c r="G5" s="99"/>
      <c r="H5" s="100"/>
      <c r="I5" s="101" t="str">
        <f>IFERROR(VLOOKUP(B5,'FEMA COST CODE'!A6:H540,8,FALSE),"")</f>
        <v/>
      </c>
      <c r="J5" s="101"/>
      <c r="K5" s="1" t="str">
        <f t="shared" ref="K5:K30" si="0">IFERROR(F5*I5,"")</f>
        <v/>
      </c>
    </row>
    <row r="6" spans="1:11" x14ac:dyDescent="0.35">
      <c r="A6" s="74"/>
      <c r="B6" s="75"/>
      <c r="C6" s="102"/>
      <c r="D6" s="102"/>
      <c r="E6" s="102"/>
      <c r="F6" s="75"/>
      <c r="G6" s="99"/>
      <c r="H6" s="100"/>
      <c r="I6" s="101" t="str">
        <f>IFERROR(VLOOKUP(B6,'FEMA COST CODE'!A7:H541,8,FALSE),"")</f>
        <v/>
      </c>
      <c r="J6" s="101"/>
      <c r="K6" s="1" t="str">
        <f t="shared" si="0"/>
        <v/>
      </c>
    </row>
    <row r="7" spans="1:11" x14ac:dyDescent="0.35">
      <c r="A7" s="74"/>
      <c r="B7" s="75"/>
      <c r="C7" s="102"/>
      <c r="D7" s="102"/>
      <c r="E7" s="102"/>
      <c r="F7" s="75"/>
      <c r="G7" s="99"/>
      <c r="H7" s="100"/>
      <c r="I7" s="101" t="str">
        <f>IFERROR(VLOOKUP(B7,'FEMA COST CODE'!A8:H542,8,FALSE),"")</f>
        <v/>
      </c>
      <c r="J7" s="101"/>
      <c r="K7" s="1" t="str">
        <f t="shared" si="0"/>
        <v/>
      </c>
    </row>
    <row r="8" spans="1:11" x14ac:dyDescent="0.35">
      <c r="A8" s="74"/>
      <c r="B8" s="75"/>
      <c r="C8" s="102"/>
      <c r="D8" s="102"/>
      <c r="E8" s="102"/>
      <c r="F8" s="75"/>
      <c r="G8" s="99"/>
      <c r="H8" s="100"/>
      <c r="I8" s="101" t="str">
        <f>IFERROR(VLOOKUP(B8,'FEMA COST CODE'!A9:H543,8,FALSE),"")</f>
        <v/>
      </c>
      <c r="J8" s="101"/>
      <c r="K8" s="1" t="str">
        <f t="shared" si="0"/>
        <v/>
      </c>
    </row>
    <row r="9" spans="1:11" x14ac:dyDescent="0.35">
      <c r="A9" s="74"/>
      <c r="B9" s="75"/>
      <c r="C9" s="102"/>
      <c r="D9" s="102"/>
      <c r="E9" s="102"/>
      <c r="F9" s="75"/>
      <c r="G9" s="99"/>
      <c r="H9" s="100"/>
      <c r="I9" s="101" t="str">
        <f>IFERROR(VLOOKUP(B9,'FEMA COST CODE'!A10:H544,8,FALSE),"")</f>
        <v/>
      </c>
      <c r="J9" s="101"/>
      <c r="K9" s="1" t="str">
        <f t="shared" si="0"/>
        <v/>
      </c>
    </row>
    <row r="10" spans="1:11" x14ac:dyDescent="0.35">
      <c r="A10" s="74"/>
      <c r="B10" s="75"/>
      <c r="C10" s="102"/>
      <c r="D10" s="102"/>
      <c r="E10" s="102"/>
      <c r="F10" s="75"/>
      <c r="G10" s="99"/>
      <c r="H10" s="100"/>
      <c r="I10" s="101" t="str">
        <f>IFERROR(VLOOKUP(B10,'FEMA COST CODE'!A11:H545,8,FALSE),"")</f>
        <v/>
      </c>
      <c r="J10" s="101"/>
      <c r="K10" s="1" t="str">
        <f t="shared" si="0"/>
        <v/>
      </c>
    </row>
    <row r="11" spans="1:11" x14ac:dyDescent="0.35">
      <c r="A11" s="74"/>
      <c r="B11" s="75"/>
      <c r="C11" s="102"/>
      <c r="D11" s="102"/>
      <c r="E11" s="102"/>
      <c r="F11" s="75"/>
      <c r="G11" s="99"/>
      <c r="H11" s="100"/>
      <c r="I11" s="101" t="str">
        <f>IFERROR(VLOOKUP(B11,'FEMA COST CODE'!A12:H546,8,FALSE),"")</f>
        <v/>
      </c>
      <c r="J11" s="101"/>
      <c r="K11" s="1" t="str">
        <f t="shared" si="0"/>
        <v/>
      </c>
    </row>
    <row r="12" spans="1:11" x14ac:dyDescent="0.35">
      <c r="A12" s="74"/>
      <c r="B12" s="75"/>
      <c r="C12" s="102"/>
      <c r="D12" s="102"/>
      <c r="E12" s="102"/>
      <c r="F12" s="75"/>
      <c r="G12" s="99"/>
      <c r="H12" s="100"/>
      <c r="I12" s="101" t="str">
        <f>IFERROR(VLOOKUP(B12,'FEMA COST CODE'!A13:H547,8,FALSE),"")</f>
        <v/>
      </c>
      <c r="J12" s="101"/>
      <c r="K12" s="1" t="str">
        <f t="shared" si="0"/>
        <v/>
      </c>
    </row>
    <row r="13" spans="1:11" x14ac:dyDescent="0.35">
      <c r="A13" s="74"/>
      <c r="B13" s="75"/>
      <c r="C13" s="102"/>
      <c r="D13" s="102"/>
      <c r="E13" s="102"/>
      <c r="F13" s="75"/>
      <c r="G13" s="99"/>
      <c r="H13" s="100"/>
      <c r="I13" s="101" t="str">
        <f>IFERROR(VLOOKUP(B13,'FEMA COST CODE'!A14:H548,8,FALSE),"")</f>
        <v/>
      </c>
      <c r="J13" s="101"/>
      <c r="K13" s="1" t="str">
        <f t="shared" si="0"/>
        <v/>
      </c>
    </row>
    <row r="14" spans="1:11" x14ac:dyDescent="0.35">
      <c r="A14" s="74"/>
      <c r="B14" s="75"/>
      <c r="C14" s="102"/>
      <c r="D14" s="102"/>
      <c r="E14" s="102"/>
      <c r="F14" s="75"/>
      <c r="G14" s="99"/>
      <c r="H14" s="100"/>
      <c r="I14" s="101" t="str">
        <f>IFERROR(VLOOKUP(B14,'FEMA COST CODE'!A15:H549,8,FALSE),"")</f>
        <v/>
      </c>
      <c r="J14" s="101"/>
      <c r="K14" s="1" t="str">
        <f t="shared" si="0"/>
        <v/>
      </c>
    </row>
    <row r="15" spans="1:11" x14ac:dyDescent="0.35">
      <c r="A15" s="74"/>
      <c r="B15" s="75"/>
      <c r="C15" s="102"/>
      <c r="D15" s="102"/>
      <c r="E15" s="102"/>
      <c r="F15" s="75"/>
      <c r="G15" s="99"/>
      <c r="H15" s="100"/>
      <c r="I15" s="101" t="str">
        <f>IFERROR(VLOOKUP(B15,'FEMA COST CODE'!A16:H550,8,FALSE),"")</f>
        <v/>
      </c>
      <c r="J15" s="101"/>
      <c r="K15" s="1" t="str">
        <f t="shared" si="0"/>
        <v/>
      </c>
    </row>
    <row r="16" spans="1:11" x14ac:dyDescent="0.35">
      <c r="A16" s="74"/>
      <c r="B16" s="75"/>
      <c r="C16" s="102"/>
      <c r="D16" s="102"/>
      <c r="E16" s="102"/>
      <c r="F16" s="75"/>
      <c r="G16" s="99"/>
      <c r="H16" s="100"/>
      <c r="I16" s="101" t="str">
        <f>IFERROR(VLOOKUP(B16,'FEMA COST CODE'!A17:H551,8,FALSE),"")</f>
        <v/>
      </c>
      <c r="J16" s="101"/>
      <c r="K16" s="1" t="str">
        <f t="shared" si="0"/>
        <v/>
      </c>
    </row>
    <row r="17" spans="1:11" x14ac:dyDescent="0.35">
      <c r="A17" s="74"/>
      <c r="B17" s="75"/>
      <c r="C17" s="102"/>
      <c r="D17" s="102"/>
      <c r="E17" s="102"/>
      <c r="F17" s="75"/>
      <c r="G17" s="99"/>
      <c r="H17" s="100"/>
      <c r="I17" s="101" t="str">
        <f>IFERROR(VLOOKUP(B17,'FEMA COST CODE'!A18:H552,8,FALSE),"")</f>
        <v/>
      </c>
      <c r="J17" s="101"/>
      <c r="K17" s="1" t="str">
        <f t="shared" si="0"/>
        <v/>
      </c>
    </row>
    <row r="18" spans="1:11" x14ac:dyDescent="0.35">
      <c r="A18" s="74"/>
      <c r="B18" s="75"/>
      <c r="C18" s="102"/>
      <c r="D18" s="102"/>
      <c r="E18" s="102"/>
      <c r="F18" s="75"/>
      <c r="G18" s="99"/>
      <c r="H18" s="100"/>
      <c r="I18" s="101" t="str">
        <f>IFERROR(VLOOKUP(B18,'FEMA COST CODE'!A19:H553,8,FALSE),"")</f>
        <v/>
      </c>
      <c r="J18" s="101"/>
      <c r="K18" s="1" t="str">
        <f t="shared" si="0"/>
        <v/>
      </c>
    </row>
    <row r="19" spans="1:11" x14ac:dyDescent="0.35">
      <c r="A19" s="74"/>
      <c r="B19" s="75"/>
      <c r="C19" s="102"/>
      <c r="D19" s="102"/>
      <c r="E19" s="102"/>
      <c r="F19" s="75"/>
      <c r="G19" s="99"/>
      <c r="H19" s="100"/>
      <c r="I19" s="101" t="str">
        <f>IFERROR(VLOOKUP(B19,'FEMA COST CODE'!A20:H554,8,FALSE),"")</f>
        <v/>
      </c>
      <c r="J19" s="101"/>
      <c r="K19" s="1" t="str">
        <f t="shared" si="0"/>
        <v/>
      </c>
    </row>
    <row r="20" spans="1:11" x14ac:dyDescent="0.35">
      <c r="A20" s="74"/>
      <c r="B20" s="75"/>
      <c r="C20" s="102"/>
      <c r="D20" s="102"/>
      <c r="E20" s="102"/>
      <c r="F20" s="75"/>
      <c r="G20" s="99"/>
      <c r="H20" s="100"/>
      <c r="I20" s="101" t="str">
        <f>IFERROR(VLOOKUP(B20,'FEMA COST CODE'!A21:H555,8,FALSE),"")</f>
        <v/>
      </c>
      <c r="J20" s="101"/>
      <c r="K20" s="1" t="str">
        <f t="shared" si="0"/>
        <v/>
      </c>
    </row>
    <row r="21" spans="1:11" x14ac:dyDescent="0.35">
      <c r="A21" s="74"/>
      <c r="B21" s="75"/>
      <c r="C21" s="102"/>
      <c r="D21" s="102"/>
      <c r="E21" s="102"/>
      <c r="F21" s="75"/>
      <c r="G21" s="99"/>
      <c r="H21" s="100"/>
      <c r="I21" s="101" t="str">
        <f>IFERROR(VLOOKUP(B21,'FEMA COST CODE'!A22:H556,8,FALSE),"")</f>
        <v/>
      </c>
      <c r="J21" s="101"/>
      <c r="K21" s="1" t="str">
        <f t="shared" si="0"/>
        <v/>
      </c>
    </row>
    <row r="22" spans="1:11" x14ac:dyDescent="0.35">
      <c r="A22" s="74"/>
      <c r="B22" s="75"/>
      <c r="C22" s="102"/>
      <c r="D22" s="102"/>
      <c r="E22" s="102"/>
      <c r="F22" s="75"/>
      <c r="G22" s="99"/>
      <c r="H22" s="100"/>
      <c r="I22" s="101" t="str">
        <f>IFERROR(VLOOKUP(B22,'FEMA COST CODE'!A23:H557,8,FALSE),"")</f>
        <v/>
      </c>
      <c r="J22" s="101"/>
      <c r="K22" s="1" t="str">
        <f t="shared" si="0"/>
        <v/>
      </c>
    </row>
    <row r="23" spans="1:11" x14ac:dyDescent="0.35">
      <c r="A23" s="74"/>
      <c r="B23" s="75"/>
      <c r="C23" s="102"/>
      <c r="D23" s="102"/>
      <c r="E23" s="102"/>
      <c r="F23" s="75"/>
      <c r="G23" s="99"/>
      <c r="H23" s="100"/>
      <c r="I23" s="101" t="str">
        <f>IFERROR(VLOOKUP(B23,'FEMA COST CODE'!A24:H558,8,FALSE),"")</f>
        <v/>
      </c>
      <c r="J23" s="101"/>
      <c r="K23" s="1" t="str">
        <f t="shared" si="0"/>
        <v/>
      </c>
    </row>
    <row r="24" spans="1:11" x14ac:dyDescent="0.35">
      <c r="A24" s="74"/>
      <c r="B24" s="75"/>
      <c r="C24" s="102"/>
      <c r="D24" s="102"/>
      <c r="E24" s="102"/>
      <c r="F24" s="75"/>
      <c r="G24" s="99"/>
      <c r="H24" s="100"/>
      <c r="I24" s="101" t="str">
        <f>IFERROR(VLOOKUP(B24,'FEMA COST CODE'!A25:H559,8,FALSE),"")</f>
        <v/>
      </c>
      <c r="J24" s="101"/>
      <c r="K24" s="1" t="str">
        <f t="shared" si="0"/>
        <v/>
      </c>
    </row>
    <row r="25" spans="1:11" x14ac:dyDescent="0.35">
      <c r="A25" s="74"/>
      <c r="B25" s="75"/>
      <c r="C25" s="102"/>
      <c r="D25" s="102"/>
      <c r="E25" s="102"/>
      <c r="F25" s="75"/>
      <c r="G25" s="99"/>
      <c r="H25" s="100"/>
      <c r="I25" s="101" t="str">
        <f>IFERROR(VLOOKUP(B25,'FEMA COST CODE'!A26:H560,8,FALSE),"")</f>
        <v/>
      </c>
      <c r="J25" s="101"/>
      <c r="K25" s="1" t="str">
        <f t="shared" si="0"/>
        <v/>
      </c>
    </row>
    <row r="26" spans="1:11" x14ac:dyDescent="0.35">
      <c r="A26" s="74"/>
      <c r="B26" s="75"/>
      <c r="C26" s="102"/>
      <c r="D26" s="102"/>
      <c r="E26" s="102"/>
      <c r="F26" s="75"/>
      <c r="G26" s="99"/>
      <c r="H26" s="100"/>
      <c r="I26" s="101" t="str">
        <f>IFERROR(VLOOKUP(B26,'FEMA COST CODE'!A27:H561,8,FALSE),"")</f>
        <v/>
      </c>
      <c r="J26" s="101"/>
      <c r="K26" s="1" t="str">
        <f t="shared" si="0"/>
        <v/>
      </c>
    </row>
    <row r="27" spans="1:11" x14ac:dyDescent="0.35">
      <c r="A27" s="74"/>
      <c r="B27" s="75"/>
      <c r="C27" s="102"/>
      <c r="D27" s="102"/>
      <c r="E27" s="102"/>
      <c r="F27" s="75"/>
      <c r="G27" s="99"/>
      <c r="H27" s="100"/>
      <c r="I27" s="101" t="str">
        <f>IFERROR(VLOOKUP(B27,'FEMA COST CODE'!A28:H562,8,FALSE),"")</f>
        <v/>
      </c>
      <c r="J27" s="101"/>
      <c r="K27" s="1" t="str">
        <f t="shared" si="0"/>
        <v/>
      </c>
    </row>
    <row r="28" spans="1:11" x14ac:dyDescent="0.35">
      <c r="A28" s="74"/>
      <c r="B28" s="75"/>
      <c r="C28" s="102"/>
      <c r="D28" s="102"/>
      <c r="E28" s="102"/>
      <c r="F28" s="75"/>
      <c r="G28" s="99"/>
      <c r="H28" s="100"/>
      <c r="I28" s="101" t="str">
        <f>IFERROR(VLOOKUP(B28,'FEMA COST CODE'!A29:H563,8,FALSE),"")</f>
        <v/>
      </c>
      <c r="J28" s="101"/>
      <c r="K28" s="1" t="str">
        <f t="shared" si="0"/>
        <v/>
      </c>
    </row>
    <row r="29" spans="1:11" x14ac:dyDescent="0.35">
      <c r="A29" s="74"/>
      <c r="B29" s="75"/>
      <c r="C29" s="102"/>
      <c r="D29" s="102"/>
      <c r="E29" s="102"/>
      <c r="F29" s="75"/>
      <c r="G29" s="99"/>
      <c r="H29" s="100"/>
      <c r="I29" s="101" t="str">
        <f>IFERROR(VLOOKUP(B29,'FEMA COST CODE'!A30:H564,8,FALSE),"")</f>
        <v/>
      </c>
      <c r="J29" s="101"/>
      <c r="K29" s="1" t="str">
        <f t="shared" si="0"/>
        <v/>
      </c>
    </row>
    <row r="30" spans="1:11" x14ac:dyDescent="0.35">
      <c r="A30" s="74"/>
      <c r="B30" s="75"/>
      <c r="C30" s="102"/>
      <c r="D30" s="102"/>
      <c r="E30" s="102"/>
      <c r="F30" s="75"/>
      <c r="G30" s="99"/>
      <c r="H30" s="100"/>
      <c r="I30" s="101" t="str">
        <f>IFERROR(VLOOKUP(B30,'FEMA COST CODE'!A31:H565,8,FALSE),"")</f>
        <v/>
      </c>
      <c r="J30" s="101"/>
      <c r="K30" s="1" t="str">
        <f t="shared" si="0"/>
        <v/>
      </c>
    </row>
    <row r="31" spans="1:11" x14ac:dyDescent="0.35">
      <c r="G31" s="95" t="s">
        <v>76</v>
      </c>
      <c r="H31" s="95"/>
      <c r="I31" s="95"/>
      <c r="J31" s="95"/>
      <c r="K31" s="58">
        <f>SUM(K4:K30)</f>
        <v>0</v>
      </c>
    </row>
  </sheetData>
  <sheetProtection algorithmName="SHA-512" hashValue="9Q9ofF3krACYcNRnroCjVjy9I4rTsAJ80eODY+pfK2F2+gCTc9aN+ceJB6cokzbzHvlmBiwR5bFSKeMvGe4cMg==" saltValue="TTndqQuve/g/xZmF9G2Sjg==" spinCount="100000" sheet="1" objects="1" scenarios="1"/>
  <mergeCells count="87">
    <mergeCell ref="C4:E4"/>
    <mergeCell ref="C5:E5"/>
    <mergeCell ref="A1:K1"/>
    <mergeCell ref="A2:K2"/>
    <mergeCell ref="C28:E28"/>
    <mergeCell ref="C23:E23"/>
    <mergeCell ref="C24:E24"/>
    <mergeCell ref="C13:E13"/>
    <mergeCell ref="C14:E14"/>
    <mergeCell ref="C15:E15"/>
    <mergeCell ref="C16:E16"/>
    <mergeCell ref="C3:E3"/>
    <mergeCell ref="I3:J3"/>
    <mergeCell ref="C25:E25"/>
    <mergeCell ref="C26:E26"/>
    <mergeCell ref="C27:E27"/>
    <mergeCell ref="I15:J15"/>
    <mergeCell ref="I4:J4"/>
    <mergeCell ref="I5:J5"/>
    <mergeCell ref="I6:J6"/>
    <mergeCell ref="I7:J7"/>
    <mergeCell ref="I8:J8"/>
    <mergeCell ref="I9:J9"/>
    <mergeCell ref="I10:J10"/>
    <mergeCell ref="I11:J11"/>
    <mergeCell ref="I12:J12"/>
    <mergeCell ref="I13:J13"/>
    <mergeCell ref="I14:J14"/>
    <mergeCell ref="I22:J22"/>
    <mergeCell ref="I23:J23"/>
    <mergeCell ref="I24:J24"/>
    <mergeCell ref="I25:J25"/>
    <mergeCell ref="I16:J16"/>
    <mergeCell ref="I17:J17"/>
    <mergeCell ref="I18:J18"/>
    <mergeCell ref="I19:J19"/>
    <mergeCell ref="I20:J20"/>
    <mergeCell ref="I21:J21"/>
    <mergeCell ref="C6:E6"/>
    <mergeCell ref="C7:E7"/>
    <mergeCell ref="C8:E8"/>
    <mergeCell ref="C29:E29"/>
    <mergeCell ref="C30:E30"/>
    <mergeCell ref="C19:E19"/>
    <mergeCell ref="C20:E20"/>
    <mergeCell ref="C21:E21"/>
    <mergeCell ref="C22:E22"/>
    <mergeCell ref="C12:E12"/>
    <mergeCell ref="C9:E9"/>
    <mergeCell ref="C10:E10"/>
    <mergeCell ref="C11:E11"/>
    <mergeCell ref="G3:H3"/>
    <mergeCell ref="G4:H4"/>
    <mergeCell ref="G5:H5"/>
    <mergeCell ref="G6:H6"/>
    <mergeCell ref="G7:H7"/>
    <mergeCell ref="G8:H8"/>
    <mergeCell ref="G9:H9"/>
    <mergeCell ref="G10:H10"/>
    <mergeCell ref="C17:E17"/>
    <mergeCell ref="C18:E18"/>
    <mergeCell ref="G22:H22"/>
    <mergeCell ref="G11:H11"/>
    <mergeCell ref="G12:H12"/>
    <mergeCell ref="G13:H13"/>
    <mergeCell ref="G14:H14"/>
    <mergeCell ref="G15:H15"/>
    <mergeCell ref="G16:H16"/>
    <mergeCell ref="G17:H17"/>
    <mergeCell ref="G18:H18"/>
    <mergeCell ref="G19:H19"/>
    <mergeCell ref="G20:H20"/>
    <mergeCell ref="G21:H21"/>
    <mergeCell ref="G29:H29"/>
    <mergeCell ref="G30:H30"/>
    <mergeCell ref="G31:J31"/>
    <mergeCell ref="G23:H23"/>
    <mergeCell ref="G24:H24"/>
    <mergeCell ref="G25:H25"/>
    <mergeCell ref="G26:H26"/>
    <mergeCell ref="G27:H27"/>
    <mergeCell ref="G28:H28"/>
    <mergeCell ref="I28:J28"/>
    <mergeCell ref="I29:J29"/>
    <mergeCell ref="I30:J30"/>
    <mergeCell ref="I26:J26"/>
    <mergeCell ref="I27:J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12BD3-2B9A-4EB0-8FA2-269214E4030D}">
  <sheetPr codeName="Sheet6"/>
  <dimension ref="A1:K22"/>
  <sheetViews>
    <sheetView workbookViewId="0">
      <selection activeCell="G6" sqref="G6"/>
    </sheetView>
  </sheetViews>
  <sheetFormatPr defaultRowHeight="14.5" x14ac:dyDescent="0.35"/>
  <cols>
    <col min="1" max="1" width="27" bestFit="1" customWidth="1"/>
    <col min="7" max="7" width="10.90625" customWidth="1"/>
    <col min="8" max="8" width="18.6328125" bestFit="1" customWidth="1"/>
    <col min="9" max="9" width="10.08984375" bestFit="1" customWidth="1"/>
    <col min="10" max="10" width="5.36328125" bestFit="1" customWidth="1"/>
  </cols>
  <sheetData>
    <row r="1" spans="1:11" x14ac:dyDescent="0.35">
      <c r="A1" s="91" t="s">
        <v>77</v>
      </c>
      <c r="B1" s="91"/>
      <c r="C1" s="91"/>
      <c r="D1" s="91"/>
      <c r="E1" s="91"/>
      <c r="F1" s="91"/>
      <c r="G1" s="91"/>
      <c r="H1" s="91"/>
      <c r="I1" s="91"/>
      <c r="J1" s="91"/>
      <c r="K1" s="91"/>
    </row>
    <row r="2" spans="1:11" x14ac:dyDescent="0.35">
      <c r="A2" s="105" t="s">
        <v>78</v>
      </c>
      <c r="B2" s="105"/>
      <c r="C2" s="105"/>
      <c r="D2" s="105"/>
      <c r="E2" s="105"/>
      <c r="F2" s="105"/>
      <c r="G2" s="73" t="s">
        <v>79</v>
      </c>
      <c r="H2" s="73" t="s">
        <v>80</v>
      </c>
      <c r="I2" s="73" t="s">
        <v>81</v>
      </c>
      <c r="J2" s="105" t="s">
        <v>82</v>
      </c>
      <c r="K2" s="105"/>
    </row>
    <row r="3" spans="1:11" ht="23.15" customHeight="1" x14ac:dyDescent="0.35">
      <c r="A3" s="102"/>
      <c r="B3" s="102"/>
      <c r="C3" s="102"/>
      <c r="D3" s="102"/>
      <c r="E3" s="102"/>
      <c r="F3" s="102"/>
      <c r="G3" s="75"/>
      <c r="H3" s="75"/>
      <c r="I3" s="6"/>
      <c r="J3" s="77">
        <f>G3*I3</f>
        <v>0</v>
      </c>
      <c r="K3" s="77"/>
    </row>
    <row r="4" spans="1:11" ht="23.15" customHeight="1" x14ac:dyDescent="0.35">
      <c r="A4" s="102"/>
      <c r="B4" s="102"/>
      <c r="C4" s="102"/>
      <c r="D4" s="102"/>
      <c r="E4" s="102"/>
      <c r="F4" s="102"/>
      <c r="G4" s="75"/>
      <c r="H4" s="75"/>
      <c r="I4" s="6"/>
      <c r="J4" s="77">
        <f t="shared" ref="J4:J21" si="0">G4*I4</f>
        <v>0</v>
      </c>
      <c r="K4" s="77"/>
    </row>
    <row r="5" spans="1:11" ht="23.15" customHeight="1" x14ac:dyDescent="0.35">
      <c r="A5" s="102"/>
      <c r="B5" s="102"/>
      <c r="C5" s="102"/>
      <c r="D5" s="102"/>
      <c r="E5" s="102"/>
      <c r="F5" s="102"/>
      <c r="G5" s="75"/>
      <c r="H5" s="75"/>
      <c r="I5" s="6"/>
      <c r="J5" s="77">
        <f t="shared" si="0"/>
        <v>0</v>
      </c>
      <c r="K5" s="77"/>
    </row>
    <row r="6" spans="1:11" ht="23.15" customHeight="1" x14ac:dyDescent="0.35">
      <c r="A6" s="102"/>
      <c r="B6" s="102"/>
      <c r="C6" s="102"/>
      <c r="D6" s="102"/>
      <c r="E6" s="102"/>
      <c r="F6" s="102"/>
      <c r="G6" s="75"/>
      <c r="H6" s="75"/>
      <c r="I6" s="6"/>
      <c r="J6" s="77">
        <f t="shared" si="0"/>
        <v>0</v>
      </c>
      <c r="K6" s="77"/>
    </row>
    <row r="7" spans="1:11" ht="23.15" customHeight="1" x14ac:dyDescent="0.35">
      <c r="A7" s="102"/>
      <c r="B7" s="102"/>
      <c r="C7" s="102"/>
      <c r="D7" s="102"/>
      <c r="E7" s="102"/>
      <c r="F7" s="102"/>
      <c r="G7" s="75"/>
      <c r="H7" s="75"/>
      <c r="I7" s="6"/>
      <c r="J7" s="77">
        <f t="shared" si="0"/>
        <v>0</v>
      </c>
      <c r="K7" s="77"/>
    </row>
    <row r="8" spans="1:11" ht="23.15" customHeight="1" x14ac:dyDescent="0.35">
      <c r="A8" s="102"/>
      <c r="B8" s="102"/>
      <c r="C8" s="102"/>
      <c r="D8" s="102"/>
      <c r="E8" s="102"/>
      <c r="F8" s="102"/>
      <c r="G8" s="75"/>
      <c r="H8" s="75"/>
      <c r="I8" s="6"/>
      <c r="J8" s="77">
        <f t="shared" si="0"/>
        <v>0</v>
      </c>
      <c r="K8" s="77"/>
    </row>
    <row r="9" spans="1:11" ht="23.15" customHeight="1" x14ac:dyDescent="0.35">
      <c r="A9" s="102"/>
      <c r="B9" s="102"/>
      <c r="C9" s="102"/>
      <c r="D9" s="102"/>
      <c r="E9" s="102"/>
      <c r="F9" s="102"/>
      <c r="G9" s="75"/>
      <c r="H9" s="75"/>
      <c r="I9" s="6"/>
      <c r="J9" s="77">
        <f t="shared" si="0"/>
        <v>0</v>
      </c>
      <c r="K9" s="77"/>
    </row>
    <row r="10" spans="1:11" ht="23.15" customHeight="1" x14ac:dyDescent="0.35">
      <c r="A10" s="102"/>
      <c r="B10" s="102"/>
      <c r="C10" s="102"/>
      <c r="D10" s="102"/>
      <c r="E10" s="102"/>
      <c r="F10" s="102"/>
      <c r="G10" s="75"/>
      <c r="H10" s="75"/>
      <c r="I10" s="6"/>
      <c r="J10" s="77">
        <f t="shared" si="0"/>
        <v>0</v>
      </c>
      <c r="K10" s="77"/>
    </row>
    <row r="11" spans="1:11" ht="23.15" customHeight="1" x14ac:dyDescent="0.35">
      <c r="A11" s="102"/>
      <c r="B11" s="102"/>
      <c r="C11" s="102"/>
      <c r="D11" s="102"/>
      <c r="E11" s="102"/>
      <c r="F11" s="102"/>
      <c r="G11" s="75"/>
      <c r="H11" s="75"/>
      <c r="I11" s="6"/>
      <c r="J11" s="77">
        <f t="shared" si="0"/>
        <v>0</v>
      </c>
      <c r="K11" s="77"/>
    </row>
    <row r="12" spans="1:11" ht="23.15" customHeight="1" x14ac:dyDescent="0.35">
      <c r="A12" s="102"/>
      <c r="B12" s="102"/>
      <c r="C12" s="102"/>
      <c r="D12" s="102"/>
      <c r="E12" s="102"/>
      <c r="F12" s="102"/>
      <c r="G12" s="75"/>
      <c r="H12" s="75"/>
      <c r="I12" s="6"/>
      <c r="J12" s="77">
        <f t="shared" si="0"/>
        <v>0</v>
      </c>
      <c r="K12" s="77"/>
    </row>
    <row r="13" spans="1:11" ht="23.15" customHeight="1" x14ac:dyDescent="0.35">
      <c r="A13" s="102"/>
      <c r="B13" s="102"/>
      <c r="C13" s="102"/>
      <c r="D13" s="102"/>
      <c r="E13" s="102"/>
      <c r="F13" s="102"/>
      <c r="G13" s="75"/>
      <c r="H13" s="75"/>
      <c r="I13" s="6"/>
      <c r="J13" s="77">
        <f t="shared" si="0"/>
        <v>0</v>
      </c>
      <c r="K13" s="77"/>
    </row>
    <row r="14" spans="1:11" ht="23.15" customHeight="1" x14ac:dyDescent="0.35">
      <c r="A14" s="102"/>
      <c r="B14" s="102"/>
      <c r="C14" s="102"/>
      <c r="D14" s="102"/>
      <c r="E14" s="102"/>
      <c r="F14" s="102"/>
      <c r="G14" s="75"/>
      <c r="H14" s="75"/>
      <c r="I14" s="6"/>
      <c r="J14" s="77">
        <f t="shared" si="0"/>
        <v>0</v>
      </c>
      <c r="K14" s="77"/>
    </row>
    <row r="15" spans="1:11" ht="23.15" customHeight="1" x14ac:dyDescent="0.35">
      <c r="A15" s="102"/>
      <c r="B15" s="102"/>
      <c r="C15" s="102"/>
      <c r="D15" s="102"/>
      <c r="E15" s="102"/>
      <c r="F15" s="102"/>
      <c r="G15" s="75"/>
      <c r="H15" s="75"/>
      <c r="I15" s="6"/>
      <c r="J15" s="77">
        <f t="shared" si="0"/>
        <v>0</v>
      </c>
      <c r="K15" s="77"/>
    </row>
    <row r="16" spans="1:11" ht="23.15" customHeight="1" x14ac:dyDescent="0.35">
      <c r="A16" s="102"/>
      <c r="B16" s="102"/>
      <c r="C16" s="102"/>
      <c r="D16" s="102"/>
      <c r="E16" s="102"/>
      <c r="F16" s="102"/>
      <c r="G16" s="75"/>
      <c r="H16" s="75"/>
      <c r="I16" s="6"/>
      <c r="J16" s="77">
        <f t="shared" si="0"/>
        <v>0</v>
      </c>
      <c r="K16" s="77"/>
    </row>
    <row r="17" spans="1:11" ht="23.15" customHeight="1" x14ac:dyDescent="0.35">
      <c r="A17" s="102"/>
      <c r="B17" s="102"/>
      <c r="C17" s="102"/>
      <c r="D17" s="102"/>
      <c r="E17" s="102"/>
      <c r="F17" s="102"/>
      <c r="G17" s="75"/>
      <c r="H17" s="75"/>
      <c r="I17" s="6"/>
      <c r="J17" s="77">
        <f t="shared" si="0"/>
        <v>0</v>
      </c>
      <c r="K17" s="77"/>
    </row>
    <row r="18" spans="1:11" ht="23.15" customHeight="1" x14ac:dyDescent="0.35">
      <c r="A18" s="102"/>
      <c r="B18" s="102"/>
      <c r="C18" s="102"/>
      <c r="D18" s="102"/>
      <c r="E18" s="102"/>
      <c r="F18" s="102"/>
      <c r="G18" s="75"/>
      <c r="H18" s="75"/>
      <c r="I18" s="6"/>
      <c r="J18" s="77">
        <f t="shared" si="0"/>
        <v>0</v>
      </c>
      <c r="K18" s="77"/>
    </row>
    <row r="19" spans="1:11" ht="23.15" customHeight="1" x14ac:dyDescent="0.35">
      <c r="A19" s="102"/>
      <c r="B19" s="102"/>
      <c r="C19" s="102"/>
      <c r="D19" s="102"/>
      <c r="E19" s="102"/>
      <c r="F19" s="102"/>
      <c r="G19" s="75"/>
      <c r="H19" s="75"/>
      <c r="I19" s="6"/>
      <c r="J19" s="77">
        <f t="shared" si="0"/>
        <v>0</v>
      </c>
      <c r="K19" s="77"/>
    </row>
    <row r="20" spans="1:11" ht="23.15" customHeight="1" x14ac:dyDescent="0.35">
      <c r="A20" s="102"/>
      <c r="B20" s="102"/>
      <c r="C20" s="102"/>
      <c r="D20" s="102"/>
      <c r="E20" s="102"/>
      <c r="F20" s="102"/>
      <c r="G20" s="75"/>
      <c r="H20" s="75"/>
      <c r="I20" s="6"/>
      <c r="J20" s="77">
        <f t="shared" si="0"/>
        <v>0</v>
      </c>
      <c r="K20" s="77"/>
    </row>
    <row r="21" spans="1:11" ht="23.15" customHeight="1" x14ac:dyDescent="0.35">
      <c r="A21" s="102"/>
      <c r="B21" s="102"/>
      <c r="C21" s="102"/>
      <c r="D21" s="102"/>
      <c r="E21" s="102"/>
      <c r="F21" s="102"/>
      <c r="G21" s="75"/>
      <c r="H21" s="75"/>
      <c r="I21" s="6"/>
      <c r="J21" s="77">
        <f t="shared" si="0"/>
        <v>0</v>
      </c>
      <c r="K21" s="77"/>
    </row>
    <row r="22" spans="1:11" x14ac:dyDescent="0.35">
      <c r="H22" s="107" t="s">
        <v>83</v>
      </c>
      <c r="I22" s="107"/>
      <c r="J22" s="107">
        <f>SUM(J3:K21)</f>
        <v>0</v>
      </c>
      <c r="K22" s="107"/>
    </row>
  </sheetData>
  <sheetProtection algorithmName="SHA-512" hashValue="/bxBzyw7ikBDh8esjRiHx3nGVVvmjnItfydCv8pIPDFYlEf0VcoN4J9nDXW2P4R2abJg2/kmtz0/8O0yAsbOpQ==" saltValue="e06g2oxeTqdnWB6REKKG5A==" spinCount="100000" sheet="1" objects="1" scenarios="1" selectLockedCells="1"/>
  <mergeCells count="43">
    <mergeCell ref="J5:K5"/>
    <mergeCell ref="A2:F2"/>
    <mergeCell ref="A1:K1"/>
    <mergeCell ref="J2:K2"/>
    <mergeCell ref="J3:K3"/>
    <mergeCell ref="J4:K4"/>
    <mergeCell ref="A3:F3"/>
    <mergeCell ref="A4:F4"/>
    <mergeCell ref="A5:F5"/>
    <mergeCell ref="A6:F6"/>
    <mergeCell ref="A7:F7"/>
    <mergeCell ref="A14:F14"/>
    <mergeCell ref="J18:K18"/>
    <mergeCell ref="J19:K19"/>
    <mergeCell ref="A8:F8"/>
    <mergeCell ref="J12:K12"/>
    <mergeCell ref="J13:K13"/>
    <mergeCell ref="J14:K14"/>
    <mergeCell ref="J15:K15"/>
    <mergeCell ref="J11:K11"/>
    <mergeCell ref="J6:K6"/>
    <mergeCell ref="J7:K7"/>
    <mergeCell ref="J8:K8"/>
    <mergeCell ref="J9:K9"/>
    <mergeCell ref="J10:K10"/>
    <mergeCell ref="A9:F9"/>
    <mergeCell ref="A10:F10"/>
    <mergeCell ref="A11:F11"/>
    <mergeCell ref="A12:F12"/>
    <mergeCell ref="A13:F13"/>
    <mergeCell ref="H22:I22"/>
    <mergeCell ref="J22:K22"/>
    <mergeCell ref="A15:F15"/>
    <mergeCell ref="A16:F16"/>
    <mergeCell ref="A17:F17"/>
    <mergeCell ref="A18:F18"/>
    <mergeCell ref="A19:F19"/>
    <mergeCell ref="A20:F20"/>
    <mergeCell ref="J20:K20"/>
    <mergeCell ref="J21:K21"/>
    <mergeCell ref="J16:K16"/>
    <mergeCell ref="J17:K17"/>
    <mergeCell ref="A21:F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E9474-271C-4B6C-8AA9-8B13B4D5C0D6}">
  <sheetPr codeName="Sheet7"/>
  <dimension ref="A1:U100"/>
  <sheetViews>
    <sheetView topLeftCell="A31" workbookViewId="0">
      <selection activeCell="C31" sqref="C31:H31"/>
    </sheetView>
  </sheetViews>
  <sheetFormatPr defaultColWidth="8.6328125" defaultRowHeight="12.5" x14ac:dyDescent="0.25"/>
  <cols>
    <col min="1" max="16384" width="8.6328125" style="10"/>
  </cols>
  <sheetData>
    <row r="1" spans="1:21" ht="26" x14ac:dyDescent="0.25">
      <c r="A1" s="113" t="s">
        <v>84</v>
      </c>
      <c r="B1" s="113"/>
      <c r="C1" s="113"/>
      <c r="D1" s="113"/>
      <c r="E1" s="113"/>
      <c r="F1" s="113"/>
      <c r="G1" s="113"/>
      <c r="H1" s="113"/>
      <c r="I1" s="113"/>
      <c r="J1" s="113"/>
      <c r="K1" s="113"/>
      <c r="L1" s="113"/>
      <c r="M1" s="113"/>
      <c r="N1" s="113"/>
      <c r="O1" s="113"/>
      <c r="P1" s="113"/>
      <c r="Q1" s="113"/>
      <c r="R1" s="113"/>
      <c r="S1" s="113"/>
      <c r="T1" s="113"/>
      <c r="U1" s="114"/>
    </row>
    <row r="2" spans="1:21" x14ac:dyDescent="0.25">
      <c r="U2" s="13"/>
    </row>
    <row r="3" spans="1:21" ht="21" x14ac:dyDescent="0.25">
      <c r="A3" s="115" t="s">
        <v>85</v>
      </c>
      <c r="B3" s="115"/>
      <c r="C3" s="115"/>
      <c r="D3" s="115"/>
      <c r="E3" s="115"/>
      <c r="F3" s="115"/>
      <c r="G3" s="115"/>
      <c r="H3" s="115"/>
      <c r="I3" s="115"/>
      <c r="J3" s="115"/>
      <c r="K3" s="115"/>
      <c r="L3" s="115"/>
      <c r="M3" s="115"/>
      <c r="N3" s="115"/>
      <c r="O3" s="115"/>
      <c r="P3" s="115"/>
      <c r="Q3" s="115"/>
      <c r="R3" s="115"/>
      <c r="S3" s="115"/>
      <c r="T3" s="49"/>
      <c r="U3" s="13"/>
    </row>
    <row r="4" spans="1:21" ht="21" x14ac:dyDescent="0.25">
      <c r="A4" s="40"/>
      <c r="B4" s="40"/>
      <c r="C4" s="40"/>
      <c r="D4" s="40"/>
      <c r="E4" s="40"/>
      <c r="F4" s="40"/>
      <c r="G4" s="40"/>
      <c r="H4" s="40"/>
      <c r="I4" s="40"/>
      <c r="J4" s="40"/>
      <c r="K4" s="40"/>
      <c r="L4" s="40"/>
      <c r="M4" s="40"/>
      <c r="N4" s="40"/>
      <c r="O4" s="40"/>
      <c r="P4" s="40"/>
      <c r="Q4" s="40"/>
      <c r="R4" s="40"/>
      <c r="S4" s="40"/>
      <c r="T4" s="40"/>
      <c r="U4" s="13"/>
    </row>
    <row r="5" spans="1:21" ht="13" thickBot="1" x14ac:dyDescent="0.3">
      <c r="U5" s="13"/>
    </row>
    <row r="6" spans="1:21" ht="15" thickBot="1" x14ac:dyDescent="0.4">
      <c r="B6" s="39"/>
      <c r="C6" s="116" t="s">
        <v>86</v>
      </c>
      <c r="D6" s="117"/>
      <c r="E6" s="117"/>
      <c r="F6" s="117"/>
      <c r="G6" s="117"/>
      <c r="H6" s="118"/>
      <c r="I6" s="38"/>
      <c r="J6" s="31"/>
      <c r="K6" s="119" t="s">
        <v>87</v>
      </c>
      <c r="L6" s="120"/>
      <c r="M6" s="120"/>
      <c r="N6" s="120"/>
      <c r="O6" s="120"/>
      <c r="P6" s="120"/>
      <c r="Q6" s="120"/>
      <c r="R6" s="121"/>
      <c r="S6" s="31"/>
      <c r="T6" s="31"/>
      <c r="U6" s="13"/>
    </row>
    <row r="7" spans="1:21" ht="14.5" x14ac:dyDescent="0.35">
      <c r="A7" s="37"/>
      <c r="B7" s="37"/>
      <c r="C7" s="37"/>
      <c r="D7" s="37"/>
      <c r="E7" s="37"/>
      <c r="F7" s="37"/>
      <c r="H7" s="35"/>
      <c r="I7" s="35"/>
      <c r="J7" s="35"/>
      <c r="K7" s="35"/>
      <c r="L7" s="35"/>
      <c r="M7" s="35"/>
      <c r="N7" s="35"/>
      <c r="O7" s="35"/>
      <c r="P7" s="35"/>
      <c r="Q7" s="35"/>
      <c r="R7" s="35"/>
      <c r="S7" s="35"/>
      <c r="T7" s="35"/>
      <c r="U7" s="13"/>
    </row>
    <row r="8" spans="1:21" ht="21" x14ac:dyDescent="0.5">
      <c r="B8" s="21"/>
      <c r="C8" s="111" t="s">
        <v>88</v>
      </c>
      <c r="D8" s="111"/>
      <c r="E8" s="111"/>
      <c r="F8" s="111"/>
      <c r="G8" s="111"/>
      <c r="H8" s="111"/>
      <c r="I8" s="20"/>
      <c r="J8" s="20"/>
      <c r="K8" s="111" t="s">
        <v>89</v>
      </c>
      <c r="L8" s="111"/>
      <c r="M8" s="111"/>
      <c r="N8" s="111"/>
      <c r="O8" s="111"/>
      <c r="P8" s="111"/>
      <c r="Q8" s="20"/>
      <c r="R8" s="20"/>
      <c r="S8" s="19"/>
      <c r="U8" s="13"/>
    </row>
    <row r="9" spans="1:21" ht="14.5" x14ac:dyDescent="0.35">
      <c r="B9" s="18"/>
      <c r="C9" s="35"/>
      <c r="D9" s="35"/>
      <c r="E9" s="35"/>
      <c r="F9" s="35"/>
      <c r="G9" s="35"/>
      <c r="H9" s="35"/>
      <c r="K9" s="35"/>
      <c r="L9" s="35"/>
      <c r="M9" s="35"/>
      <c r="N9" s="35"/>
      <c r="O9" s="35"/>
      <c r="P9" s="35"/>
      <c r="S9" s="17"/>
      <c r="U9" s="13"/>
    </row>
    <row r="10" spans="1:21" x14ac:dyDescent="0.25">
      <c r="A10" s="10" t="s">
        <v>90</v>
      </c>
      <c r="B10" s="108" t="s">
        <v>91</v>
      </c>
      <c r="C10" s="109"/>
      <c r="D10" s="109"/>
      <c r="E10" s="109"/>
      <c r="F10" s="109"/>
      <c r="G10" s="109"/>
      <c r="H10" s="109"/>
      <c r="I10" s="109"/>
      <c r="J10" s="109"/>
      <c r="K10" s="109"/>
      <c r="L10" s="109"/>
      <c r="M10" s="109"/>
      <c r="N10" s="109"/>
      <c r="O10" s="109"/>
      <c r="P10" s="109"/>
      <c r="Q10" s="109"/>
      <c r="R10" s="109"/>
      <c r="S10" s="110"/>
      <c r="T10" s="45"/>
      <c r="U10" s="13"/>
    </row>
    <row r="11" spans="1:21" x14ac:dyDescent="0.25">
      <c r="B11" s="18"/>
      <c r="C11" s="122" t="s">
        <v>92</v>
      </c>
      <c r="D11" s="122"/>
      <c r="E11" s="122"/>
      <c r="F11" s="122"/>
      <c r="G11" s="122"/>
      <c r="H11" s="122"/>
      <c r="I11" s="122"/>
      <c r="J11" s="122"/>
      <c r="K11" s="122"/>
      <c r="L11" s="122"/>
      <c r="M11" s="122"/>
      <c r="N11" s="122"/>
      <c r="O11" s="122"/>
      <c r="P11" s="122"/>
      <c r="Q11" s="122"/>
      <c r="R11" s="122"/>
      <c r="S11" s="123"/>
      <c r="T11" s="48"/>
      <c r="U11" s="13"/>
    </row>
    <row r="12" spans="1:21" x14ac:dyDescent="0.25">
      <c r="B12" s="18"/>
      <c r="C12" s="10" t="s">
        <v>93</v>
      </c>
      <c r="S12" s="17"/>
      <c r="U12" s="13"/>
    </row>
    <row r="13" spans="1:21" x14ac:dyDescent="0.25">
      <c r="B13" s="25"/>
      <c r="C13" s="24"/>
      <c r="D13" s="24"/>
      <c r="E13" s="24"/>
      <c r="F13" s="24"/>
      <c r="G13" s="24"/>
      <c r="H13" s="24"/>
      <c r="I13" s="24"/>
      <c r="J13" s="24"/>
      <c r="K13" s="24"/>
      <c r="L13" s="24"/>
      <c r="M13" s="24"/>
      <c r="N13" s="24"/>
      <c r="O13" s="24"/>
      <c r="P13" s="24"/>
      <c r="Q13" s="24"/>
      <c r="R13" s="24"/>
      <c r="S13" s="23"/>
      <c r="T13" s="45"/>
      <c r="U13" s="13"/>
    </row>
    <row r="14" spans="1:21" x14ac:dyDescent="0.25">
      <c r="U14" s="13"/>
    </row>
    <row r="15" spans="1:21" ht="21" x14ac:dyDescent="0.5">
      <c r="B15" s="36"/>
      <c r="C15" s="111" t="s">
        <v>94</v>
      </c>
      <c r="D15" s="111"/>
      <c r="E15" s="111"/>
      <c r="F15" s="111"/>
      <c r="G15" s="111"/>
      <c r="H15" s="111"/>
      <c r="I15" s="20"/>
      <c r="J15" s="20"/>
      <c r="K15" s="124" t="s">
        <v>95</v>
      </c>
      <c r="L15" s="124"/>
      <c r="M15" s="124"/>
      <c r="N15" s="124"/>
      <c r="O15" s="124"/>
      <c r="P15" s="124"/>
      <c r="Q15" s="20"/>
      <c r="R15" s="20"/>
      <c r="S15" s="19"/>
      <c r="U15" s="13"/>
    </row>
    <row r="16" spans="1:21" ht="18.5" x14ac:dyDescent="0.45">
      <c r="B16" s="18"/>
      <c r="C16" s="45"/>
      <c r="E16" s="45"/>
      <c r="F16" s="45"/>
      <c r="K16" s="125" t="s">
        <v>96</v>
      </c>
      <c r="L16" s="125"/>
      <c r="M16" s="125"/>
      <c r="N16" s="125"/>
      <c r="O16" s="125"/>
      <c r="P16" s="125"/>
      <c r="S16" s="17"/>
      <c r="U16" s="13"/>
    </row>
    <row r="17" spans="2:21" ht="14.5" x14ac:dyDescent="0.35">
      <c r="B17" s="18"/>
      <c r="C17" s="45"/>
      <c r="E17" s="45"/>
      <c r="F17" s="45"/>
      <c r="K17" s="35"/>
      <c r="L17" s="35"/>
      <c r="M17" s="35"/>
      <c r="N17" s="35"/>
      <c r="O17" s="35"/>
      <c r="P17" s="35"/>
      <c r="S17" s="17"/>
      <c r="U17" s="13"/>
    </row>
    <row r="18" spans="2:21" x14ac:dyDescent="0.25">
      <c r="B18" s="108" t="s">
        <v>91</v>
      </c>
      <c r="C18" s="109"/>
      <c r="D18" s="109"/>
      <c r="E18" s="109"/>
      <c r="F18" s="109"/>
      <c r="G18" s="109"/>
      <c r="H18" s="109"/>
      <c r="I18" s="109"/>
      <c r="J18" s="109"/>
      <c r="K18" s="109"/>
      <c r="L18" s="109"/>
      <c r="M18" s="109"/>
      <c r="N18" s="109"/>
      <c r="O18" s="109"/>
      <c r="P18" s="109"/>
      <c r="Q18" s="109"/>
      <c r="R18" s="109"/>
      <c r="S18" s="110"/>
      <c r="T18" s="45"/>
      <c r="U18" s="13"/>
    </row>
    <row r="19" spans="2:21" x14ac:dyDescent="0.25">
      <c r="B19" s="18"/>
      <c r="C19" s="109" t="s">
        <v>97</v>
      </c>
      <c r="D19" s="109"/>
      <c r="E19" s="109"/>
      <c r="F19" s="109"/>
      <c r="G19" s="109"/>
      <c r="H19" s="109"/>
      <c r="I19" s="109"/>
      <c r="J19" s="109"/>
      <c r="K19" s="109"/>
      <c r="L19" s="109"/>
      <c r="M19" s="109"/>
      <c r="N19" s="109"/>
      <c r="O19" s="109"/>
      <c r="P19" s="109"/>
      <c r="Q19" s="109"/>
      <c r="R19" s="109"/>
      <c r="S19" s="110"/>
      <c r="T19" s="45"/>
      <c r="U19" s="13"/>
    </row>
    <row r="20" spans="2:21" x14ac:dyDescent="0.25">
      <c r="B20" s="18"/>
      <c r="C20" s="10" t="s">
        <v>98</v>
      </c>
      <c r="S20" s="17"/>
      <c r="U20" s="13"/>
    </row>
    <row r="21" spans="2:21" x14ac:dyDescent="0.25">
      <c r="B21" s="25"/>
      <c r="C21" s="24"/>
      <c r="D21" s="24"/>
      <c r="E21" s="24"/>
      <c r="F21" s="24"/>
      <c r="G21" s="24"/>
      <c r="H21" s="24"/>
      <c r="I21" s="24"/>
      <c r="J21" s="24"/>
      <c r="K21" s="24"/>
      <c r="L21" s="24"/>
      <c r="M21" s="24"/>
      <c r="N21" s="24"/>
      <c r="O21" s="24"/>
      <c r="P21" s="24"/>
      <c r="Q21" s="24"/>
      <c r="R21" s="24"/>
      <c r="S21" s="23"/>
      <c r="T21" s="45"/>
      <c r="U21" s="13"/>
    </row>
    <row r="22" spans="2:21" x14ac:dyDescent="0.25">
      <c r="B22" s="45"/>
      <c r="C22" s="45"/>
      <c r="D22" s="45"/>
      <c r="E22" s="45"/>
      <c r="F22" s="45"/>
      <c r="G22" s="45"/>
      <c r="H22" s="45"/>
      <c r="I22" s="45"/>
      <c r="J22" s="45"/>
      <c r="K22" s="45"/>
      <c r="L22" s="45"/>
      <c r="M22" s="45"/>
      <c r="N22" s="45"/>
      <c r="O22" s="45"/>
      <c r="P22" s="45"/>
      <c r="Q22" s="45"/>
      <c r="R22" s="45"/>
      <c r="S22" s="45"/>
      <c r="T22" s="45"/>
      <c r="U22" s="13"/>
    </row>
    <row r="23" spans="2:21" ht="21" x14ac:dyDescent="0.5">
      <c r="B23" s="21"/>
      <c r="C23" s="111" t="s">
        <v>99</v>
      </c>
      <c r="D23" s="111"/>
      <c r="E23" s="111"/>
      <c r="F23" s="111"/>
      <c r="G23" s="111"/>
      <c r="H23" s="111"/>
      <c r="I23" s="20"/>
      <c r="J23" s="20"/>
      <c r="K23" s="112" t="s">
        <v>100</v>
      </c>
      <c r="L23" s="112"/>
      <c r="M23" s="112"/>
      <c r="N23" s="112"/>
      <c r="O23" s="112"/>
      <c r="P23" s="112"/>
      <c r="Q23" s="20"/>
      <c r="R23" s="20"/>
      <c r="S23" s="19"/>
      <c r="U23" s="13"/>
    </row>
    <row r="24" spans="2:21" ht="21" x14ac:dyDescent="0.5">
      <c r="B24" s="18"/>
      <c r="C24" s="46"/>
      <c r="D24" s="46"/>
      <c r="E24" s="46"/>
      <c r="F24" s="46"/>
      <c r="G24" s="46"/>
      <c r="H24" s="46"/>
      <c r="K24" s="125" t="s">
        <v>101</v>
      </c>
      <c r="L24" s="125"/>
      <c r="M24" s="125"/>
      <c r="N24" s="125"/>
      <c r="O24" s="125"/>
      <c r="P24" s="125"/>
      <c r="S24" s="17"/>
      <c r="U24" s="13"/>
    </row>
    <row r="25" spans="2:21" ht="21" x14ac:dyDescent="0.5">
      <c r="B25" s="18"/>
      <c r="C25" s="46"/>
      <c r="D25" s="46"/>
      <c r="E25" s="46"/>
      <c r="F25" s="46"/>
      <c r="G25" s="46"/>
      <c r="H25" s="46"/>
      <c r="K25" s="47"/>
      <c r="L25" s="47"/>
      <c r="M25" s="47"/>
      <c r="N25" s="47"/>
      <c r="O25" s="47"/>
      <c r="P25" s="47"/>
      <c r="S25" s="17"/>
      <c r="U25" s="13"/>
    </row>
    <row r="26" spans="2:21" x14ac:dyDescent="0.25">
      <c r="B26" s="108" t="s">
        <v>102</v>
      </c>
      <c r="C26" s="109"/>
      <c r="D26" s="109"/>
      <c r="E26" s="109"/>
      <c r="F26" s="109"/>
      <c r="G26" s="109"/>
      <c r="H26" s="109"/>
      <c r="I26" s="109"/>
      <c r="J26" s="109"/>
      <c r="K26" s="109"/>
      <c r="L26" s="109"/>
      <c r="M26" s="109"/>
      <c r="N26" s="109"/>
      <c r="O26" s="109"/>
      <c r="P26" s="109"/>
      <c r="Q26" s="109"/>
      <c r="R26" s="109"/>
      <c r="S26" s="110"/>
      <c r="T26" s="45"/>
      <c r="U26" s="13"/>
    </row>
    <row r="27" spans="2:21" x14ac:dyDescent="0.25">
      <c r="B27" s="18"/>
      <c r="C27" s="109" t="s">
        <v>103</v>
      </c>
      <c r="D27" s="109"/>
      <c r="E27" s="109"/>
      <c r="F27" s="109"/>
      <c r="G27" s="109"/>
      <c r="H27" s="109"/>
      <c r="I27" s="109"/>
      <c r="J27" s="109"/>
      <c r="K27" s="109"/>
      <c r="L27" s="109"/>
      <c r="M27" s="109"/>
      <c r="N27" s="109"/>
      <c r="O27" s="109"/>
      <c r="P27" s="109"/>
      <c r="Q27" s="109"/>
      <c r="R27" s="109"/>
      <c r="S27" s="110"/>
      <c r="T27" s="45"/>
      <c r="U27" s="13"/>
    </row>
    <row r="28" spans="2:21" x14ac:dyDescent="0.25">
      <c r="B28" s="18"/>
      <c r="C28" s="109" t="s">
        <v>104</v>
      </c>
      <c r="D28" s="109"/>
      <c r="E28" s="109"/>
      <c r="F28" s="109"/>
      <c r="G28" s="109"/>
      <c r="H28" s="109"/>
      <c r="I28" s="109"/>
      <c r="J28" s="109"/>
      <c r="K28" s="109"/>
      <c r="L28" s="109"/>
      <c r="M28" s="109"/>
      <c r="N28" s="109"/>
      <c r="O28" s="109"/>
      <c r="P28" s="109"/>
      <c r="Q28" s="109"/>
      <c r="R28" s="109"/>
      <c r="S28" s="110"/>
      <c r="T28" s="45"/>
      <c r="U28" s="13"/>
    </row>
    <row r="29" spans="2:21" x14ac:dyDescent="0.25">
      <c r="B29" s="16"/>
      <c r="C29" s="15"/>
      <c r="D29" s="15"/>
      <c r="E29" s="15"/>
      <c r="F29" s="15"/>
      <c r="G29" s="15"/>
      <c r="H29" s="15"/>
      <c r="I29" s="15"/>
      <c r="J29" s="15"/>
      <c r="K29" s="15"/>
      <c r="L29" s="15"/>
      <c r="M29" s="15"/>
      <c r="N29" s="15"/>
      <c r="O29" s="15"/>
      <c r="P29" s="15"/>
      <c r="Q29" s="15"/>
      <c r="R29" s="15"/>
      <c r="S29" s="14"/>
      <c r="U29" s="13"/>
    </row>
    <row r="30" spans="2:21" x14ac:dyDescent="0.25">
      <c r="U30" s="13"/>
    </row>
    <row r="31" spans="2:21" ht="21" x14ac:dyDescent="0.5">
      <c r="B31" s="21"/>
      <c r="C31" s="111" t="s">
        <v>105</v>
      </c>
      <c r="D31" s="111"/>
      <c r="E31" s="111"/>
      <c r="F31" s="111"/>
      <c r="G31" s="111"/>
      <c r="H31" s="111"/>
      <c r="I31" s="20"/>
      <c r="J31" s="20"/>
      <c r="K31" s="111" t="s">
        <v>106</v>
      </c>
      <c r="L31" s="111"/>
      <c r="M31" s="111"/>
      <c r="N31" s="111"/>
      <c r="O31" s="111"/>
      <c r="P31" s="111"/>
      <c r="Q31" s="20"/>
      <c r="R31" s="20"/>
      <c r="S31" s="19"/>
      <c r="U31" s="13"/>
    </row>
    <row r="32" spans="2:21" ht="21" x14ac:dyDescent="0.5">
      <c r="B32" s="18"/>
      <c r="C32" s="46"/>
      <c r="D32" s="46"/>
      <c r="E32" s="46"/>
      <c r="F32" s="46"/>
      <c r="G32" s="46"/>
      <c r="H32" s="46"/>
      <c r="K32" s="46"/>
      <c r="L32" s="46"/>
      <c r="M32" s="46"/>
      <c r="N32" s="46"/>
      <c r="O32" s="46"/>
      <c r="P32" s="46"/>
      <c r="S32" s="17"/>
      <c r="U32" s="13"/>
    </row>
    <row r="33" spans="2:21" x14ac:dyDescent="0.25">
      <c r="B33" s="108" t="s">
        <v>102</v>
      </c>
      <c r="C33" s="109"/>
      <c r="D33" s="109"/>
      <c r="E33" s="109"/>
      <c r="F33" s="109"/>
      <c r="G33" s="109"/>
      <c r="H33" s="109"/>
      <c r="I33" s="109"/>
      <c r="J33" s="109"/>
      <c r="K33" s="109"/>
      <c r="L33" s="109"/>
      <c r="M33" s="109"/>
      <c r="N33" s="109"/>
      <c r="O33" s="109"/>
      <c r="P33" s="109"/>
      <c r="Q33" s="109"/>
      <c r="R33" s="109"/>
      <c r="S33" s="110"/>
      <c r="T33" s="45"/>
      <c r="U33" s="13"/>
    </row>
    <row r="34" spans="2:21" x14ac:dyDescent="0.25">
      <c r="B34" s="18"/>
      <c r="C34" s="10" t="s">
        <v>107</v>
      </c>
      <c r="S34" s="17"/>
      <c r="U34" s="13"/>
    </row>
    <row r="35" spans="2:21" x14ac:dyDescent="0.25">
      <c r="B35" s="18"/>
      <c r="C35" s="10" t="s">
        <v>108</v>
      </c>
      <c r="S35" s="17"/>
      <c r="U35" s="13"/>
    </row>
    <row r="36" spans="2:21" x14ac:dyDescent="0.25">
      <c r="B36" s="25"/>
      <c r="C36" s="24"/>
      <c r="D36" s="24"/>
      <c r="E36" s="24"/>
      <c r="F36" s="24"/>
      <c r="G36" s="24"/>
      <c r="H36" s="24"/>
      <c r="I36" s="24"/>
      <c r="J36" s="24"/>
      <c r="K36" s="24"/>
      <c r="L36" s="24"/>
      <c r="M36" s="24"/>
      <c r="N36" s="24"/>
      <c r="O36" s="24"/>
      <c r="P36" s="24"/>
      <c r="Q36" s="24"/>
      <c r="R36" s="24"/>
      <c r="S36" s="23"/>
      <c r="T36" s="45"/>
      <c r="U36" s="13"/>
    </row>
    <row r="37" spans="2:21" x14ac:dyDescent="0.25">
      <c r="B37" s="45"/>
      <c r="C37" s="45"/>
      <c r="D37" s="45"/>
      <c r="E37" s="45"/>
      <c r="F37" s="45"/>
      <c r="G37" s="45"/>
      <c r="H37" s="45"/>
      <c r="I37" s="45"/>
      <c r="J37" s="45"/>
      <c r="K37" s="45"/>
      <c r="L37" s="45"/>
      <c r="M37" s="45"/>
      <c r="N37" s="45"/>
      <c r="O37" s="45"/>
      <c r="P37" s="45"/>
      <c r="Q37" s="45"/>
      <c r="R37" s="45"/>
      <c r="S37" s="45"/>
      <c r="T37" s="45"/>
      <c r="U37" s="13"/>
    </row>
    <row r="38" spans="2:21" ht="21" x14ac:dyDescent="0.5">
      <c r="B38" s="21"/>
      <c r="C38" s="111" t="s">
        <v>109</v>
      </c>
      <c r="D38" s="111"/>
      <c r="E38" s="111"/>
      <c r="F38" s="111"/>
      <c r="G38" s="111"/>
      <c r="H38" s="111"/>
      <c r="I38" s="20"/>
      <c r="J38" s="20"/>
      <c r="K38" s="111" t="s">
        <v>110</v>
      </c>
      <c r="L38" s="111"/>
      <c r="M38" s="111"/>
      <c r="N38" s="111"/>
      <c r="O38" s="111"/>
      <c r="P38" s="111"/>
      <c r="Q38" s="20"/>
      <c r="R38" s="20"/>
      <c r="S38" s="19"/>
      <c r="U38" s="13"/>
    </row>
    <row r="39" spans="2:21" ht="21" x14ac:dyDescent="0.5">
      <c r="B39" s="18"/>
      <c r="C39" s="46"/>
      <c r="D39" s="46"/>
      <c r="E39" s="46"/>
      <c r="F39" s="46"/>
      <c r="G39" s="46"/>
      <c r="H39" s="46"/>
      <c r="K39" s="46"/>
      <c r="L39" s="46"/>
      <c r="M39" s="46"/>
      <c r="N39" s="46"/>
      <c r="O39" s="46"/>
      <c r="P39" s="46"/>
      <c r="S39" s="17"/>
      <c r="U39" s="13"/>
    </row>
    <row r="40" spans="2:21" x14ac:dyDescent="0.25">
      <c r="B40" s="108" t="s">
        <v>102</v>
      </c>
      <c r="C40" s="109"/>
      <c r="D40" s="109"/>
      <c r="E40" s="109"/>
      <c r="F40" s="109"/>
      <c r="G40" s="109"/>
      <c r="H40" s="109"/>
      <c r="I40" s="109"/>
      <c r="J40" s="109"/>
      <c r="K40" s="109"/>
      <c r="L40" s="109"/>
      <c r="M40" s="109"/>
      <c r="N40" s="109"/>
      <c r="O40" s="109"/>
      <c r="P40" s="109"/>
      <c r="Q40" s="109"/>
      <c r="R40" s="109"/>
      <c r="S40" s="110"/>
      <c r="T40" s="45"/>
      <c r="U40" s="13"/>
    </row>
    <row r="41" spans="2:21" x14ac:dyDescent="0.25">
      <c r="B41" s="18"/>
      <c r="C41" s="10" t="s">
        <v>111</v>
      </c>
      <c r="S41" s="17"/>
      <c r="U41" s="13"/>
    </row>
    <row r="42" spans="2:21" x14ac:dyDescent="0.25">
      <c r="B42" s="25"/>
      <c r="C42" s="24"/>
      <c r="D42" s="24"/>
      <c r="E42" s="24"/>
      <c r="F42" s="24"/>
      <c r="G42" s="24"/>
      <c r="H42" s="24"/>
      <c r="I42" s="24"/>
      <c r="J42" s="24"/>
      <c r="K42" s="24"/>
      <c r="L42" s="24"/>
      <c r="M42" s="24"/>
      <c r="N42" s="24"/>
      <c r="O42" s="24"/>
      <c r="P42" s="24"/>
      <c r="Q42" s="24"/>
      <c r="R42" s="24"/>
      <c r="S42" s="23"/>
      <c r="T42" s="45"/>
      <c r="U42" s="13"/>
    </row>
    <row r="43" spans="2:21" x14ac:dyDescent="0.25">
      <c r="U43" s="13"/>
    </row>
    <row r="44" spans="2:21" ht="21" x14ac:dyDescent="0.5">
      <c r="B44" s="21"/>
      <c r="C44" s="111" t="s">
        <v>112</v>
      </c>
      <c r="D44" s="111"/>
      <c r="E44" s="111"/>
      <c r="F44" s="111"/>
      <c r="G44" s="111"/>
      <c r="H44" s="111"/>
      <c r="I44" s="20"/>
      <c r="J44" s="20"/>
      <c r="K44" s="111" t="s">
        <v>113</v>
      </c>
      <c r="L44" s="111"/>
      <c r="M44" s="111"/>
      <c r="N44" s="111"/>
      <c r="O44" s="111"/>
      <c r="P44" s="111"/>
      <c r="Q44" s="20"/>
      <c r="R44" s="20"/>
      <c r="S44" s="19"/>
      <c r="U44" s="13"/>
    </row>
    <row r="45" spans="2:21" ht="21" x14ac:dyDescent="0.5">
      <c r="B45" s="18"/>
      <c r="C45" s="46"/>
      <c r="D45" s="46"/>
      <c r="E45" s="46"/>
      <c r="F45" s="46"/>
      <c r="G45" s="46"/>
      <c r="H45" s="46"/>
      <c r="K45" s="46"/>
      <c r="L45" s="46"/>
      <c r="M45" s="46"/>
      <c r="N45" s="46"/>
      <c r="O45" s="46"/>
      <c r="P45" s="46"/>
      <c r="S45" s="17"/>
      <c r="U45" s="13"/>
    </row>
    <row r="46" spans="2:21" x14ac:dyDescent="0.25">
      <c r="B46" s="18"/>
      <c r="C46" s="109" t="s">
        <v>114</v>
      </c>
      <c r="D46" s="109"/>
      <c r="E46" s="109"/>
      <c r="F46" s="109"/>
      <c r="G46" s="109"/>
      <c r="H46" s="109"/>
      <c r="I46" s="109"/>
      <c r="J46" s="109"/>
      <c r="K46" s="109"/>
      <c r="L46" s="109"/>
      <c r="M46" s="109"/>
      <c r="N46" s="109"/>
      <c r="O46" s="109"/>
      <c r="P46" s="109"/>
      <c r="Q46" s="109"/>
      <c r="R46" s="109"/>
      <c r="S46" s="110"/>
      <c r="T46" s="45"/>
      <c r="U46" s="13"/>
    </row>
    <row r="47" spans="2:21" x14ac:dyDescent="0.25">
      <c r="B47" s="18"/>
      <c r="C47" s="10" t="s">
        <v>115</v>
      </c>
      <c r="S47" s="17"/>
      <c r="U47" s="13"/>
    </row>
    <row r="48" spans="2:21" x14ac:dyDescent="0.25">
      <c r="B48" s="18"/>
      <c r="C48" s="10" t="s">
        <v>116</v>
      </c>
      <c r="S48" s="17"/>
      <c r="U48" s="13"/>
    </row>
    <row r="49" spans="2:21" x14ac:dyDescent="0.25">
      <c r="B49" s="25"/>
      <c r="C49" s="24"/>
      <c r="D49" s="24"/>
      <c r="E49" s="24"/>
      <c r="F49" s="24"/>
      <c r="G49" s="24"/>
      <c r="H49" s="24"/>
      <c r="I49" s="24"/>
      <c r="J49" s="24"/>
      <c r="K49" s="24"/>
      <c r="L49" s="24"/>
      <c r="M49" s="24"/>
      <c r="N49" s="24"/>
      <c r="O49" s="24"/>
      <c r="P49" s="24"/>
      <c r="Q49" s="24"/>
      <c r="R49" s="24"/>
      <c r="S49" s="23"/>
      <c r="T49" s="45"/>
      <c r="U49" s="13"/>
    </row>
    <row r="50" spans="2:21" x14ac:dyDescent="0.25">
      <c r="U50" s="13"/>
    </row>
    <row r="51" spans="2:21" ht="21" x14ac:dyDescent="0.5">
      <c r="B51" s="21"/>
      <c r="C51" s="111" t="s">
        <v>117</v>
      </c>
      <c r="D51" s="111"/>
      <c r="E51" s="111"/>
      <c r="F51" s="111"/>
      <c r="G51" s="111"/>
      <c r="H51" s="111"/>
      <c r="I51" s="20"/>
      <c r="J51" s="20"/>
      <c r="K51" s="111" t="s">
        <v>118</v>
      </c>
      <c r="L51" s="111"/>
      <c r="M51" s="111"/>
      <c r="N51" s="111"/>
      <c r="O51" s="111"/>
      <c r="P51" s="111"/>
      <c r="Q51" s="20"/>
      <c r="R51" s="20"/>
      <c r="S51" s="19"/>
      <c r="U51" s="13"/>
    </row>
    <row r="52" spans="2:21" ht="21" x14ac:dyDescent="0.5">
      <c r="B52" s="18"/>
      <c r="C52" s="35"/>
      <c r="D52" s="35"/>
      <c r="E52" s="35"/>
      <c r="F52" s="35"/>
      <c r="G52" s="35"/>
      <c r="H52" s="35"/>
      <c r="K52" s="126" t="s">
        <v>119</v>
      </c>
      <c r="L52" s="126"/>
      <c r="M52" s="126"/>
      <c r="N52" s="126"/>
      <c r="O52" s="126"/>
      <c r="P52" s="126"/>
      <c r="S52" s="17"/>
      <c r="U52" s="13"/>
    </row>
    <row r="53" spans="2:21" ht="14.5" x14ac:dyDescent="0.35">
      <c r="B53" s="18"/>
      <c r="C53" s="35"/>
      <c r="D53" s="35"/>
      <c r="E53" s="35"/>
      <c r="F53" s="35"/>
      <c r="G53" s="35"/>
      <c r="H53" s="35"/>
      <c r="K53" s="35"/>
      <c r="L53" s="35"/>
      <c r="M53" s="35"/>
      <c r="N53" s="35"/>
      <c r="O53" s="35"/>
      <c r="P53" s="35"/>
      <c r="S53" s="17"/>
      <c r="U53" s="13"/>
    </row>
    <row r="54" spans="2:21" x14ac:dyDescent="0.25">
      <c r="B54" s="18"/>
      <c r="C54" s="109" t="s">
        <v>120</v>
      </c>
      <c r="D54" s="109"/>
      <c r="E54" s="109"/>
      <c r="F54" s="109"/>
      <c r="G54" s="109"/>
      <c r="H54" s="109"/>
      <c r="I54" s="109"/>
      <c r="J54" s="109"/>
      <c r="K54" s="109"/>
      <c r="L54" s="109"/>
      <c r="M54" s="109"/>
      <c r="N54" s="109"/>
      <c r="O54" s="109"/>
      <c r="P54" s="109"/>
      <c r="Q54" s="109"/>
      <c r="R54" s="109"/>
      <c r="S54" s="110"/>
      <c r="T54" s="45"/>
      <c r="U54" s="13"/>
    </row>
    <row r="55" spans="2:21" x14ac:dyDescent="0.25">
      <c r="B55" s="18"/>
      <c r="C55" s="10" t="s">
        <v>121</v>
      </c>
      <c r="S55" s="17"/>
      <c r="U55" s="13"/>
    </row>
    <row r="56" spans="2:21" x14ac:dyDescent="0.25">
      <c r="B56" s="25"/>
      <c r="C56" s="24"/>
      <c r="D56" s="24"/>
      <c r="E56" s="24"/>
      <c r="F56" s="24"/>
      <c r="G56" s="24"/>
      <c r="H56" s="24"/>
      <c r="I56" s="24"/>
      <c r="J56" s="24"/>
      <c r="K56" s="24"/>
      <c r="L56" s="24"/>
      <c r="M56" s="24"/>
      <c r="N56" s="24"/>
      <c r="O56" s="24"/>
      <c r="P56" s="24"/>
      <c r="Q56" s="24"/>
      <c r="R56" s="24"/>
      <c r="S56" s="23"/>
      <c r="T56" s="45"/>
      <c r="U56" s="13"/>
    </row>
    <row r="57" spans="2:21" x14ac:dyDescent="0.25">
      <c r="U57" s="13"/>
    </row>
    <row r="58" spans="2:21" ht="21" x14ac:dyDescent="0.5">
      <c r="B58" s="21"/>
      <c r="C58" s="127" t="s">
        <v>122</v>
      </c>
      <c r="D58" s="127"/>
      <c r="E58" s="127"/>
      <c r="F58" s="127"/>
      <c r="G58" s="127"/>
      <c r="H58" s="127"/>
      <c r="I58" s="20"/>
      <c r="J58" s="20"/>
      <c r="K58" s="34" t="s">
        <v>123</v>
      </c>
      <c r="L58" s="20"/>
      <c r="M58" s="20"/>
      <c r="N58" s="20"/>
      <c r="O58" s="20"/>
      <c r="P58" s="20"/>
      <c r="Q58" s="20"/>
      <c r="R58" s="20"/>
      <c r="S58" s="19"/>
      <c r="U58" s="13"/>
    </row>
    <row r="59" spans="2:21" ht="14.5" x14ac:dyDescent="0.35">
      <c r="B59" s="18"/>
      <c r="C59" s="33"/>
      <c r="D59" s="33"/>
      <c r="E59" s="33"/>
      <c r="F59" s="33"/>
      <c r="G59" s="33"/>
      <c r="H59" s="33"/>
      <c r="K59" s="32"/>
      <c r="S59" s="17"/>
      <c r="U59" s="13"/>
    </row>
    <row r="60" spans="2:21" x14ac:dyDescent="0.25">
      <c r="B60" s="18"/>
      <c r="C60" s="10" t="s">
        <v>120</v>
      </c>
      <c r="S60" s="17"/>
      <c r="U60" s="13"/>
    </row>
    <row r="61" spans="2:21" x14ac:dyDescent="0.25">
      <c r="B61" s="108" t="s">
        <v>124</v>
      </c>
      <c r="C61" s="109"/>
      <c r="D61" s="109"/>
      <c r="E61" s="109"/>
      <c r="F61" s="109"/>
      <c r="G61" s="109"/>
      <c r="H61" s="109"/>
      <c r="I61" s="109"/>
      <c r="J61" s="109"/>
      <c r="K61" s="109"/>
      <c r="L61" s="109"/>
      <c r="M61" s="109"/>
      <c r="N61" s="109"/>
      <c r="O61" s="109"/>
      <c r="P61" s="109"/>
      <c r="Q61" s="109"/>
      <c r="R61" s="109"/>
      <c r="S61" s="110"/>
      <c r="T61" s="45"/>
      <c r="U61" s="13"/>
    </row>
    <row r="62" spans="2:21" x14ac:dyDescent="0.25">
      <c r="B62" s="25"/>
      <c r="C62" s="24"/>
      <c r="D62" s="24"/>
      <c r="E62" s="24"/>
      <c r="F62" s="24"/>
      <c r="G62" s="24"/>
      <c r="H62" s="24"/>
      <c r="I62" s="24"/>
      <c r="J62" s="24"/>
      <c r="K62" s="24"/>
      <c r="L62" s="24"/>
      <c r="M62" s="24"/>
      <c r="N62" s="24"/>
      <c r="O62" s="24"/>
      <c r="P62" s="24"/>
      <c r="Q62" s="24"/>
      <c r="R62" s="24"/>
      <c r="S62" s="23"/>
      <c r="T62" s="45"/>
      <c r="U62" s="13"/>
    </row>
    <row r="63" spans="2:21" x14ac:dyDescent="0.25">
      <c r="U63" s="13"/>
    </row>
    <row r="64" spans="2:21" ht="21" x14ac:dyDescent="0.5">
      <c r="B64" s="21"/>
      <c r="C64" s="111" t="s">
        <v>125</v>
      </c>
      <c r="D64" s="111"/>
      <c r="E64" s="111"/>
      <c r="F64" s="111"/>
      <c r="G64" s="111"/>
      <c r="H64" s="111"/>
      <c r="I64" s="20"/>
      <c r="J64" s="20"/>
      <c r="K64" s="111" t="s">
        <v>126</v>
      </c>
      <c r="L64" s="111"/>
      <c r="M64" s="111"/>
      <c r="N64" s="111"/>
      <c r="O64" s="111"/>
      <c r="P64" s="111"/>
      <c r="Q64" s="111"/>
      <c r="R64" s="20"/>
      <c r="S64" s="19"/>
      <c r="U64" s="13"/>
    </row>
    <row r="65" spans="2:21" ht="14.5" x14ac:dyDescent="0.35">
      <c r="B65" s="18"/>
      <c r="C65" s="31"/>
      <c r="K65" s="31"/>
      <c r="S65" s="17"/>
      <c r="U65" s="13"/>
    </row>
    <row r="66" spans="2:21" x14ac:dyDescent="0.25">
      <c r="B66" s="18"/>
      <c r="C66" s="10" t="s">
        <v>120</v>
      </c>
      <c r="S66" s="17"/>
      <c r="U66" s="13"/>
    </row>
    <row r="67" spans="2:21" x14ac:dyDescent="0.25">
      <c r="B67" s="108" t="s">
        <v>127</v>
      </c>
      <c r="C67" s="109"/>
      <c r="D67" s="109"/>
      <c r="E67" s="109"/>
      <c r="F67" s="109"/>
      <c r="G67" s="109"/>
      <c r="H67" s="109"/>
      <c r="I67" s="109"/>
      <c r="J67" s="109"/>
      <c r="K67" s="109"/>
      <c r="L67" s="109"/>
      <c r="M67" s="109"/>
      <c r="N67" s="109"/>
      <c r="O67" s="109"/>
      <c r="P67" s="109"/>
      <c r="Q67" s="109"/>
      <c r="R67" s="109"/>
      <c r="S67" s="110"/>
      <c r="T67" s="45"/>
      <c r="U67" s="13"/>
    </row>
    <row r="68" spans="2:21" x14ac:dyDescent="0.25">
      <c r="B68" s="108" t="s">
        <v>128</v>
      </c>
      <c r="C68" s="109"/>
      <c r="D68" s="109"/>
      <c r="E68" s="109"/>
      <c r="F68" s="109"/>
      <c r="G68" s="109"/>
      <c r="H68" s="109"/>
      <c r="I68" s="109"/>
      <c r="J68" s="109"/>
      <c r="K68" s="109"/>
      <c r="L68" s="109"/>
      <c r="M68" s="109"/>
      <c r="N68" s="109"/>
      <c r="O68" s="109"/>
      <c r="P68" s="109"/>
      <c r="Q68" s="109"/>
      <c r="R68" s="109"/>
      <c r="S68" s="110"/>
      <c r="T68" s="45"/>
      <c r="U68" s="13"/>
    </row>
    <row r="69" spans="2:21" x14ac:dyDescent="0.25">
      <c r="B69" s="30"/>
      <c r="C69" s="29"/>
      <c r="D69" s="29"/>
      <c r="E69" s="29"/>
      <c r="F69" s="29"/>
      <c r="G69" s="29"/>
      <c r="H69" s="29"/>
      <c r="I69" s="29"/>
      <c r="J69" s="29"/>
      <c r="K69" s="29"/>
      <c r="L69" s="29"/>
      <c r="M69" s="29"/>
      <c r="N69" s="29"/>
      <c r="O69" s="29"/>
      <c r="P69" s="29"/>
      <c r="Q69" s="29"/>
      <c r="R69" s="29"/>
      <c r="S69" s="28"/>
      <c r="T69" s="27"/>
      <c r="U69" s="13"/>
    </row>
    <row r="70" spans="2:21" x14ac:dyDescent="0.25">
      <c r="U70" s="13"/>
    </row>
    <row r="71" spans="2:21" ht="21" x14ac:dyDescent="0.5">
      <c r="B71" s="21"/>
      <c r="C71" s="111" t="s">
        <v>129</v>
      </c>
      <c r="D71" s="111"/>
      <c r="E71" s="111"/>
      <c r="F71" s="111"/>
      <c r="G71" s="111"/>
      <c r="H71" s="111"/>
      <c r="I71" s="20"/>
      <c r="J71" s="20"/>
      <c r="K71" s="111" t="s">
        <v>130</v>
      </c>
      <c r="L71" s="111"/>
      <c r="M71" s="111"/>
      <c r="N71" s="111"/>
      <c r="O71" s="111"/>
      <c r="P71" s="111"/>
      <c r="Q71" s="111"/>
      <c r="R71" s="20"/>
      <c r="S71" s="19"/>
      <c r="U71" s="13"/>
    </row>
    <row r="72" spans="2:21" ht="21" x14ac:dyDescent="0.5">
      <c r="B72" s="18"/>
      <c r="C72" s="26"/>
      <c r="K72" s="26"/>
      <c r="S72" s="17"/>
      <c r="U72" s="13"/>
    </row>
    <row r="73" spans="2:21" x14ac:dyDescent="0.25">
      <c r="B73" s="18"/>
      <c r="C73" s="10" t="s">
        <v>120</v>
      </c>
      <c r="S73" s="17"/>
      <c r="U73" s="13"/>
    </row>
    <row r="74" spans="2:21" x14ac:dyDescent="0.25">
      <c r="B74" s="108" t="s">
        <v>131</v>
      </c>
      <c r="C74" s="109"/>
      <c r="D74" s="109"/>
      <c r="E74" s="109"/>
      <c r="F74" s="109"/>
      <c r="G74" s="109"/>
      <c r="H74" s="109"/>
      <c r="I74" s="109"/>
      <c r="J74" s="109"/>
      <c r="K74" s="109"/>
      <c r="L74" s="109"/>
      <c r="M74" s="109"/>
      <c r="N74" s="109"/>
      <c r="O74" s="109"/>
      <c r="P74" s="109"/>
      <c r="Q74" s="109"/>
      <c r="R74" s="109"/>
      <c r="S74" s="110"/>
      <c r="T74" s="45"/>
      <c r="U74" s="13"/>
    </row>
    <row r="75" spans="2:21" x14ac:dyDescent="0.25">
      <c r="B75" s="108" t="s">
        <v>132</v>
      </c>
      <c r="C75" s="109"/>
      <c r="D75" s="109"/>
      <c r="E75" s="109"/>
      <c r="F75" s="109"/>
      <c r="G75" s="109"/>
      <c r="H75" s="109"/>
      <c r="I75" s="109"/>
      <c r="J75" s="109"/>
      <c r="K75" s="109"/>
      <c r="L75" s="109"/>
      <c r="M75" s="109"/>
      <c r="N75" s="109"/>
      <c r="O75" s="109"/>
      <c r="P75" s="109"/>
      <c r="Q75" s="109"/>
      <c r="R75" s="109"/>
      <c r="S75" s="110"/>
      <c r="T75" s="45"/>
      <c r="U75" s="13"/>
    </row>
    <row r="76" spans="2:21" x14ac:dyDescent="0.25">
      <c r="B76" s="16"/>
      <c r="C76" s="15"/>
      <c r="D76" s="15"/>
      <c r="E76" s="15"/>
      <c r="F76" s="15"/>
      <c r="G76" s="15"/>
      <c r="H76" s="15"/>
      <c r="I76" s="15"/>
      <c r="J76" s="15"/>
      <c r="K76" s="15"/>
      <c r="L76" s="15"/>
      <c r="M76" s="15"/>
      <c r="N76" s="15"/>
      <c r="O76" s="15"/>
      <c r="P76" s="15"/>
      <c r="Q76" s="15"/>
      <c r="R76" s="15"/>
      <c r="S76" s="14"/>
      <c r="U76" s="13"/>
    </row>
    <row r="77" spans="2:21" x14ac:dyDescent="0.25">
      <c r="U77" s="13"/>
    </row>
    <row r="78" spans="2:21" ht="21" x14ac:dyDescent="0.5">
      <c r="B78" s="21"/>
      <c r="C78" s="111" t="s">
        <v>133</v>
      </c>
      <c r="D78" s="111"/>
      <c r="E78" s="111"/>
      <c r="F78" s="111"/>
      <c r="G78" s="111"/>
      <c r="H78" s="111"/>
      <c r="I78" s="20"/>
      <c r="J78" s="20"/>
      <c r="K78" s="111" t="s">
        <v>134</v>
      </c>
      <c r="L78" s="111"/>
      <c r="M78" s="111"/>
      <c r="N78" s="111"/>
      <c r="O78" s="111"/>
      <c r="P78" s="111"/>
      <c r="Q78" s="111"/>
      <c r="R78" s="20"/>
      <c r="S78" s="19"/>
      <c r="U78" s="13"/>
    </row>
    <row r="79" spans="2:21" ht="21" x14ac:dyDescent="0.5">
      <c r="B79" s="18"/>
      <c r="K79" s="126" t="s">
        <v>135</v>
      </c>
      <c r="L79" s="126"/>
      <c r="M79" s="126"/>
      <c r="N79" s="126"/>
      <c r="O79" s="126"/>
      <c r="P79" s="126"/>
      <c r="Q79" s="126"/>
      <c r="S79" s="17"/>
      <c r="U79" s="13"/>
    </row>
    <row r="80" spans="2:21" ht="21" x14ac:dyDescent="0.5">
      <c r="B80" s="18"/>
      <c r="K80" s="46"/>
      <c r="L80" s="46"/>
      <c r="M80" s="46"/>
      <c r="N80" s="46"/>
      <c r="O80" s="46"/>
      <c r="P80" s="46"/>
      <c r="Q80" s="46"/>
      <c r="S80" s="17"/>
      <c r="U80" s="13"/>
    </row>
    <row r="81" spans="2:21" ht="21" x14ac:dyDescent="0.5">
      <c r="B81" s="18"/>
      <c r="C81" s="10" t="s">
        <v>120</v>
      </c>
      <c r="K81" s="46"/>
      <c r="L81" s="46"/>
      <c r="M81" s="46"/>
      <c r="N81" s="46"/>
      <c r="O81" s="46"/>
      <c r="P81" s="46"/>
      <c r="Q81" s="46"/>
      <c r="S81" s="17"/>
      <c r="U81" s="13"/>
    </row>
    <row r="82" spans="2:21" x14ac:dyDescent="0.25">
      <c r="B82" s="108" t="s">
        <v>136</v>
      </c>
      <c r="C82" s="109"/>
      <c r="D82" s="109"/>
      <c r="E82" s="109"/>
      <c r="F82" s="109"/>
      <c r="G82" s="109"/>
      <c r="H82" s="109"/>
      <c r="I82" s="109"/>
      <c r="J82" s="109"/>
      <c r="K82" s="109"/>
      <c r="L82" s="109"/>
      <c r="M82" s="109"/>
      <c r="N82" s="109"/>
      <c r="O82" s="109"/>
      <c r="P82" s="109"/>
      <c r="Q82" s="109"/>
      <c r="R82" s="109"/>
      <c r="S82" s="110"/>
      <c r="T82" s="45"/>
      <c r="U82" s="13"/>
    </row>
    <row r="83" spans="2:21" x14ac:dyDescent="0.25">
      <c r="B83" s="25"/>
      <c r="C83" s="24"/>
      <c r="D83" s="24"/>
      <c r="E83" s="24"/>
      <c r="F83" s="24"/>
      <c r="G83" s="24"/>
      <c r="H83" s="24"/>
      <c r="I83" s="24"/>
      <c r="J83" s="24"/>
      <c r="K83" s="24"/>
      <c r="L83" s="24"/>
      <c r="M83" s="24"/>
      <c r="N83" s="24"/>
      <c r="O83" s="24"/>
      <c r="P83" s="24"/>
      <c r="Q83" s="24"/>
      <c r="R83" s="24"/>
      <c r="S83" s="23"/>
      <c r="T83" s="45"/>
      <c r="U83" s="13"/>
    </row>
    <row r="84" spans="2:21" x14ac:dyDescent="0.25">
      <c r="U84" s="13"/>
    </row>
    <row r="85" spans="2:21" ht="21" x14ac:dyDescent="0.5">
      <c r="B85" s="21"/>
      <c r="C85" s="127" t="s">
        <v>137</v>
      </c>
      <c r="D85" s="127"/>
      <c r="E85" s="127"/>
      <c r="F85" s="127"/>
      <c r="G85" s="127"/>
      <c r="H85" s="127"/>
      <c r="I85" s="20"/>
      <c r="J85" s="20"/>
      <c r="K85" s="111" t="s">
        <v>138</v>
      </c>
      <c r="L85" s="111"/>
      <c r="M85" s="111"/>
      <c r="N85" s="111"/>
      <c r="O85" s="111"/>
      <c r="P85" s="111"/>
      <c r="Q85" s="111"/>
      <c r="R85" s="20"/>
      <c r="S85" s="19"/>
      <c r="U85" s="13"/>
    </row>
    <row r="86" spans="2:21" ht="21" x14ac:dyDescent="0.5">
      <c r="B86" s="18"/>
      <c r="C86" s="22"/>
      <c r="D86" s="22"/>
      <c r="E86" s="22"/>
      <c r="F86" s="22"/>
      <c r="G86" s="22"/>
      <c r="H86" s="22"/>
      <c r="K86" s="46"/>
      <c r="L86" s="46"/>
      <c r="M86" s="46"/>
      <c r="N86" s="46"/>
      <c r="O86" s="46"/>
      <c r="P86" s="46"/>
      <c r="Q86" s="46"/>
      <c r="S86" s="17"/>
      <c r="U86" s="13"/>
    </row>
    <row r="87" spans="2:21" x14ac:dyDescent="0.25">
      <c r="B87" s="18"/>
      <c r="C87" s="10" t="s">
        <v>120</v>
      </c>
      <c r="S87" s="17"/>
      <c r="U87" s="13"/>
    </row>
    <row r="88" spans="2:21" x14ac:dyDescent="0.25">
      <c r="B88" s="108" t="s">
        <v>139</v>
      </c>
      <c r="C88" s="109"/>
      <c r="D88" s="109"/>
      <c r="E88" s="109"/>
      <c r="F88" s="109"/>
      <c r="G88" s="109"/>
      <c r="H88" s="109"/>
      <c r="I88" s="109"/>
      <c r="J88" s="109"/>
      <c r="K88" s="109"/>
      <c r="L88" s="109"/>
      <c r="M88" s="109"/>
      <c r="N88" s="109"/>
      <c r="O88" s="109"/>
      <c r="P88" s="109"/>
      <c r="Q88" s="109"/>
      <c r="R88" s="109"/>
      <c r="S88" s="110"/>
      <c r="T88" s="45"/>
      <c r="U88" s="13"/>
    </row>
    <row r="89" spans="2:21" x14ac:dyDescent="0.25">
      <c r="B89" s="108" t="s">
        <v>140</v>
      </c>
      <c r="C89" s="109"/>
      <c r="D89" s="109"/>
      <c r="E89" s="109"/>
      <c r="F89" s="109"/>
      <c r="G89" s="109"/>
      <c r="H89" s="109"/>
      <c r="I89" s="109"/>
      <c r="J89" s="109"/>
      <c r="K89" s="109"/>
      <c r="L89" s="109"/>
      <c r="M89" s="109"/>
      <c r="N89" s="109"/>
      <c r="O89" s="109"/>
      <c r="P89" s="109"/>
      <c r="Q89" s="109"/>
      <c r="R89" s="109"/>
      <c r="S89" s="110"/>
      <c r="T89" s="45"/>
      <c r="U89" s="13"/>
    </row>
    <row r="90" spans="2:21" x14ac:dyDescent="0.25">
      <c r="B90" s="16"/>
      <c r="C90" s="15"/>
      <c r="D90" s="15"/>
      <c r="E90" s="15"/>
      <c r="F90" s="15"/>
      <c r="G90" s="15"/>
      <c r="H90" s="15"/>
      <c r="I90" s="15"/>
      <c r="J90" s="15"/>
      <c r="K90" s="15"/>
      <c r="L90" s="15"/>
      <c r="M90" s="15"/>
      <c r="N90" s="15"/>
      <c r="O90" s="15"/>
      <c r="P90" s="15"/>
      <c r="Q90" s="15"/>
      <c r="R90" s="15"/>
      <c r="S90" s="14"/>
      <c r="U90" s="13"/>
    </row>
    <row r="91" spans="2:21" x14ac:dyDescent="0.25">
      <c r="U91" s="13"/>
    </row>
    <row r="92" spans="2:21" ht="21" x14ac:dyDescent="0.5">
      <c r="B92" s="21"/>
      <c r="C92" s="111" t="s">
        <v>141</v>
      </c>
      <c r="D92" s="111"/>
      <c r="E92" s="111"/>
      <c r="F92" s="111"/>
      <c r="G92" s="111"/>
      <c r="H92" s="111"/>
      <c r="I92" s="20"/>
      <c r="J92" s="20"/>
      <c r="K92" s="111" t="s">
        <v>141</v>
      </c>
      <c r="L92" s="111"/>
      <c r="M92" s="111"/>
      <c r="N92" s="111"/>
      <c r="O92" s="111"/>
      <c r="P92" s="111"/>
      <c r="Q92" s="111"/>
      <c r="R92" s="20"/>
      <c r="S92" s="19"/>
      <c r="U92" s="13"/>
    </row>
    <row r="93" spans="2:21" ht="21" x14ac:dyDescent="0.5">
      <c r="B93" s="18"/>
      <c r="C93" s="46"/>
      <c r="D93" s="46"/>
      <c r="E93" s="46"/>
      <c r="F93" s="46"/>
      <c r="G93" s="46"/>
      <c r="H93" s="46"/>
      <c r="K93" s="46"/>
      <c r="L93" s="46"/>
      <c r="M93" s="46"/>
      <c r="N93" s="46"/>
      <c r="O93" s="46"/>
      <c r="P93" s="46"/>
      <c r="Q93" s="46"/>
      <c r="S93" s="17"/>
      <c r="U93" s="13"/>
    </row>
    <row r="94" spans="2:21" x14ac:dyDescent="0.25">
      <c r="B94" s="18"/>
      <c r="C94" s="10" t="s">
        <v>120</v>
      </c>
      <c r="S94" s="17"/>
      <c r="U94" s="13"/>
    </row>
    <row r="95" spans="2:21" x14ac:dyDescent="0.25">
      <c r="B95" s="108" t="s">
        <v>142</v>
      </c>
      <c r="C95" s="109"/>
      <c r="D95" s="109"/>
      <c r="E95" s="109"/>
      <c r="F95" s="109"/>
      <c r="G95" s="109"/>
      <c r="H95" s="109"/>
      <c r="I95" s="109"/>
      <c r="J95" s="109"/>
      <c r="K95" s="109"/>
      <c r="L95" s="109"/>
      <c r="M95" s="109"/>
      <c r="N95" s="109"/>
      <c r="O95" s="109"/>
      <c r="P95" s="109"/>
      <c r="Q95" s="109"/>
      <c r="R95" s="109"/>
      <c r="S95" s="110"/>
      <c r="T95" s="45"/>
      <c r="U95" s="13"/>
    </row>
    <row r="96" spans="2:21" x14ac:dyDescent="0.25">
      <c r="B96" s="108" t="s">
        <v>143</v>
      </c>
      <c r="C96" s="109"/>
      <c r="D96" s="109"/>
      <c r="E96" s="109"/>
      <c r="F96" s="109"/>
      <c r="G96" s="109"/>
      <c r="H96" s="109"/>
      <c r="I96" s="109"/>
      <c r="J96" s="109"/>
      <c r="K96" s="109"/>
      <c r="L96" s="109"/>
      <c r="M96" s="109"/>
      <c r="N96" s="109"/>
      <c r="O96" s="109"/>
      <c r="P96" s="109"/>
      <c r="Q96" s="109"/>
      <c r="R96" s="109"/>
      <c r="S96" s="110"/>
      <c r="T96" s="45"/>
      <c r="U96" s="13"/>
    </row>
    <row r="97" spans="1:21" x14ac:dyDescent="0.25">
      <c r="B97" s="16"/>
      <c r="C97" s="15"/>
      <c r="D97" s="15"/>
      <c r="E97" s="15"/>
      <c r="F97" s="15"/>
      <c r="G97" s="15"/>
      <c r="H97" s="15"/>
      <c r="I97" s="15"/>
      <c r="J97" s="15"/>
      <c r="K97" s="15"/>
      <c r="L97" s="15"/>
      <c r="M97" s="15"/>
      <c r="N97" s="15"/>
      <c r="O97" s="15"/>
      <c r="P97" s="15"/>
      <c r="Q97" s="15"/>
      <c r="R97" s="15"/>
      <c r="S97" s="14"/>
      <c r="U97" s="13"/>
    </row>
    <row r="98" spans="1:21" x14ac:dyDescent="0.25">
      <c r="U98" s="13"/>
    </row>
    <row r="99" spans="1:21" x14ac:dyDescent="0.25">
      <c r="U99" s="13"/>
    </row>
    <row r="100" spans="1:21" ht="13" thickBot="1" x14ac:dyDescent="0.3">
      <c r="A100" s="12"/>
      <c r="B100" s="12"/>
      <c r="C100" s="12"/>
      <c r="D100" s="12"/>
      <c r="E100" s="12"/>
      <c r="F100" s="12"/>
      <c r="G100" s="12"/>
      <c r="H100" s="12"/>
      <c r="I100" s="12"/>
      <c r="J100" s="12"/>
      <c r="K100" s="12"/>
      <c r="L100" s="12"/>
      <c r="M100" s="12"/>
      <c r="N100" s="12"/>
      <c r="O100" s="12"/>
      <c r="P100" s="12"/>
      <c r="Q100" s="12"/>
      <c r="R100" s="12"/>
      <c r="S100" s="12"/>
      <c r="T100" s="12"/>
      <c r="U100" s="11"/>
    </row>
  </sheetData>
  <sheetProtection algorithmName="SHA-512" hashValue="lovCSEbda9cXwcHvgpGX+oVAtXeHDCuWISJFbuC9jwT/qnG8bUPIBFnmGZUl8iLaGo7gS88ZZBe3CreizISGEQ==" saltValue="Nd4YT+nECwsGgTkdg+3nTQ==" spinCount="100000" sheet="1" objects="1" scenarios="1" selectLockedCells="1" selectUnlockedCells="1"/>
  <mergeCells count="54">
    <mergeCell ref="B96:S96"/>
    <mergeCell ref="C78:H78"/>
    <mergeCell ref="K78:Q78"/>
    <mergeCell ref="K79:Q79"/>
    <mergeCell ref="B82:S82"/>
    <mergeCell ref="C85:H85"/>
    <mergeCell ref="B95:S95"/>
    <mergeCell ref="K85:Q85"/>
    <mergeCell ref="B88:S88"/>
    <mergeCell ref="B89:S89"/>
    <mergeCell ref="C92:H92"/>
    <mergeCell ref="K92:Q92"/>
    <mergeCell ref="C51:H51"/>
    <mergeCell ref="K51:P51"/>
    <mergeCell ref="B75:S75"/>
    <mergeCell ref="K52:P52"/>
    <mergeCell ref="C54:S54"/>
    <mergeCell ref="C58:H58"/>
    <mergeCell ref="B61:S61"/>
    <mergeCell ref="C64:H64"/>
    <mergeCell ref="K64:Q64"/>
    <mergeCell ref="B67:S67"/>
    <mergeCell ref="B68:S68"/>
    <mergeCell ref="C71:H71"/>
    <mergeCell ref="K71:Q71"/>
    <mergeCell ref="B74:S74"/>
    <mergeCell ref="C46:S46"/>
    <mergeCell ref="K24:P24"/>
    <mergeCell ref="B26:S26"/>
    <mergeCell ref="C28:S28"/>
    <mergeCell ref="C31:H31"/>
    <mergeCell ref="K31:P31"/>
    <mergeCell ref="B33:S33"/>
    <mergeCell ref="C27:S27"/>
    <mergeCell ref="C38:H38"/>
    <mergeCell ref="K38:P38"/>
    <mergeCell ref="B40:S40"/>
    <mergeCell ref="C44:H44"/>
    <mergeCell ref="K44:P44"/>
    <mergeCell ref="B18:S18"/>
    <mergeCell ref="C19:S19"/>
    <mergeCell ref="C23:H23"/>
    <mergeCell ref="K23:P23"/>
    <mergeCell ref="A1:U1"/>
    <mergeCell ref="A3:S3"/>
    <mergeCell ref="C6:H6"/>
    <mergeCell ref="K6:R6"/>
    <mergeCell ref="C8:H8"/>
    <mergeCell ref="K8:P8"/>
    <mergeCell ref="B10:S10"/>
    <mergeCell ref="C11:S11"/>
    <mergeCell ref="C15:H15"/>
    <mergeCell ref="K15:P15"/>
    <mergeCell ref="K16:P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1578-E92B-4C9F-82D2-DA81F3CA2C8D}">
  <sheetPr codeName="Sheet8"/>
  <dimension ref="A1:D4"/>
  <sheetViews>
    <sheetView workbookViewId="0">
      <selection activeCell="A3" sqref="A3"/>
    </sheetView>
  </sheetViews>
  <sheetFormatPr defaultRowHeight="14.5" x14ac:dyDescent="0.35"/>
  <sheetData>
    <row r="1" spans="1:4" x14ac:dyDescent="0.35">
      <c r="A1" t="s">
        <v>30</v>
      </c>
      <c r="D1" t="s">
        <v>144</v>
      </c>
    </row>
    <row r="2" spans="1:4" x14ac:dyDescent="0.35">
      <c r="A2" t="s">
        <v>145</v>
      </c>
      <c r="D2" t="s">
        <v>146</v>
      </c>
    </row>
    <row r="3" spans="1:4" x14ac:dyDescent="0.35">
      <c r="D3" t="s">
        <v>53</v>
      </c>
    </row>
    <row r="4" spans="1:4" x14ac:dyDescent="0.35">
      <c r="D4" t="s">
        <v>147</v>
      </c>
    </row>
  </sheetData>
  <sheetProtection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7408-DF26-47C7-85E2-0B3F899D432A}">
  <sheetPr codeName="Sheet9"/>
  <dimension ref="A1:H539"/>
  <sheetViews>
    <sheetView tabSelected="1" zoomScale="70" zoomScaleNormal="70" workbookViewId="0">
      <pane xSplit="1" topLeftCell="B1" activePane="topRight" state="frozen"/>
      <selection pane="topRight" activeCell="K535" sqref="K535"/>
    </sheetView>
  </sheetViews>
  <sheetFormatPr defaultColWidth="7.54296875" defaultRowHeight="14.5" x14ac:dyDescent="0.35"/>
  <cols>
    <col min="1" max="1" width="9.54296875" style="71" bestFit="1" customWidth="1"/>
    <col min="2" max="2" width="58.08984375" style="70" bestFit="1" customWidth="1"/>
    <col min="3" max="3" width="33.36328125" style="70" customWidth="1"/>
    <col min="4" max="4" width="23" style="70" bestFit="1" customWidth="1"/>
    <col min="5" max="5" width="9.54296875" style="70" bestFit="1" customWidth="1"/>
    <col min="6" max="6" width="47.36328125" style="70" bestFit="1" customWidth="1"/>
    <col min="7" max="7" width="7.453125" style="70" customWidth="1"/>
    <col min="8" max="8" width="17.90625" style="72" bestFit="1" customWidth="1"/>
    <col min="9" max="16384" width="7.54296875" style="70"/>
  </cols>
  <sheetData>
    <row r="1" spans="1:8" ht="14.4" customHeight="1" x14ac:dyDescent="0.35">
      <c r="A1" s="128" t="s">
        <v>860</v>
      </c>
      <c r="B1" s="129"/>
      <c r="C1" s="129"/>
      <c r="D1" s="129"/>
      <c r="E1" s="129"/>
      <c r="F1" s="129"/>
      <c r="G1" s="129"/>
      <c r="H1" s="129"/>
    </row>
    <row r="2" spans="1:8" x14ac:dyDescent="0.35">
      <c r="A2" s="129"/>
      <c r="B2" s="129"/>
      <c r="C2" s="129"/>
      <c r="D2" s="129"/>
      <c r="E2" s="129"/>
      <c r="F2" s="129"/>
      <c r="G2" s="129"/>
      <c r="H2" s="129"/>
    </row>
    <row r="3" spans="1:8" x14ac:dyDescent="0.35">
      <c r="A3" s="129"/>
      <c r="B3" s="129"/>
      <c r="C3" s="129"/>
      <c r="D3" s="129"/>
      <c r="E3" s="129"/>
      <c r="F3" s="129"/>
      <c r="G3" s="129"/>
      <c r="H3" s="129"/>
    </row>
    <row r="4" spans="1:8" ht="28" x14ac:dyDescent="0.35">
      <c r="A4" s="60" t="s">
        <v>148</v>
      </c>
      <c r="B4" s="61" t="s">
        <v>149</v>
      </c>
      <c r="C4" s="61" t="s">
        <v>150</v>
      </c>
      <c r="D4" s="61" t="s">
        <v>151</v>
      </c>
      <c r="E4" s="61" t="s">
        <v>152</v>
      </c>
      <c r="F4" s="60" t="s">
        <v>153</v>
      </c>
      <c r="G4" s="61" t="s">
        <v>154</v>
      </c>
      <c r="H4" s="62" t="s">
        <v>861</v>
      </c>
    </row>
    <row r="5" spans="1:8" x14ac:dyDescent="0.35">
      <c r="A5" s="63">
        <v>8010</v>
      </c>
      <c r="B5" s="63" t="s">
        <v>155</v>
      </c>
      <c r="C5" s="63" t="s">
        <v>156</v>
      </c>
      <c r="D5" s="63" t="s">
        <v>862</v>
      </c>
      <c r="E5" s="63" t="s">
        <v>157</v>
      </c>
      <c r="F5" s="64" t="s">
        <v>165</v>
      </c>
      <c r="G5" s="63" t="s">
        <v>863</v>
      </c>
      <c r="H5" s="65">
        <v>1.31</v>
      </c>
    </row>
    <row r="6" spans="1:8" x14ac:dyDescent="0.35">
      <c r="A6" s="63">
        <v>8011</v>
      </c>
      <c r="B6" s="63" t="s">
        <v>155</v>
      </c>
      <c r="C6" s="63" t="s">
        <v>156</v>
      </c>
      <c r="D6" s="63" t="s">
        <v>159</v>
      </c>
      <c r="E6" s="63" t="s">
        <v>160</v>
      </c>
      <c r="F6" s="64" t="s">
        <v>165</v>
      </c>
      <c r="G6" s="63" t="s">
        <v>863</v>
      </c>
      <c r="H6" s="65">
        <v>9.67</v>
      </c>
    </row>
    <row r="7" spans="1:8" x14ac:dyDescent="0.35">
      <c r="A7" s="63">
        <v>8012</v>
      </c>
      <c r="B7" s="63" t="s">
        <v>155</v>
      </c>
      <c r="C7" s="63" t="s">
        <v>156</v>
      </c>
      <c r="D7" s="63" t="s">
        <v>161</v>
      </c>
      <c r="E7" s="63" t="s">
        <v>162</v>
      </c>
      <c r="F7" s="64" t="s">
        <v>165</v>
      </c>
      <c r="G7" s="63" t="s">
        <v>863</v>
      </c>
      <c r="H7" s="65">
        <v>11.5</v>
      </c>
    </row>
    <row r="8" spans="1:8" x14ac:dyDescent="0.35">
      <c r="A8" s="63">
        <v>8013</v>
      </c>
      <c r="B8" s="63" t="s">
        <v>155</v>
      </c>
      <c r="C8" s="63" t="s">
        <v>156</v>
      </c>
      <c r="D8" s="63" t="s">
        <v>163</v>
      </c>
      <c r="E8" s="63" t="s">
        <v>164</v>
      </c>
      <c r="F8" s="64" t="s">
        <v>165</v>
      </c>
      <c r="G8" s="63" t="s">
        <v>863</v>
      </c>
      <c r="H8" s="65">
        <v>18.649999999999999</v>
      </c>
    </row>
    <row r="9" spans="1:8" x14ac:dyDescent="0.35">
      <c r="A9" s="63">
        <v>8014</v>
      </c>
      <c r="B9" s="63" t="s">
        <v>155</v>
      </c>
      <c r="C9" s="63" t="s">
        <v>156</v>
      </c>
      <c r="D9" s="63" t="s">
        <v>166</v>
      </c>
      <c r="E9" s="63" t="s">
        <v>167</v>
      </c>
      <c r="F9" s="64" t="s">
        <v>165</v>
      </c>
      <c r="G9" s="63" t="s">
        <v>863</v>
      </c>
      <c r="H9" s="65">
        <v>36.880000000000003</v>
      </c>
    </row>
    <row r="10" spans="1:8" x14ac:dyDescent="0.35">
      <c r="A10" s="63">
        <v>8015</v>
      </c>
      <c r="B10" s="63" t="s">
        <v>155</v>
      </c>
      <c r="C10" s="63" t="s">
        <v>156</v>
      </c>
      <c r="D10" s="63" t="s">
        <v>168</v>
      </c>
      <c r="E10" s="63" t="s">
        <v>169</v>
      </c>
      <c r="F10" s="64" t="s">
        <v>165</v>
      </c>
      <c r="G10" s="63" t="s">
        <v>863</v>
      </c>
      <c r="H10" s="65">
        <v>56.3</v>
      </c>
    </row>
    <row r="11" spans="1:8" x14ac:dyDescent="0.35">
      <c r="A11" s="63">
        <v>8016</v>
      </c>
      <c r="B11" s="63" t="s">
        <v>155</v>
      </c>
      <c r="C11" s="63" t="s">
        <v>156</v>
      </c>
      <c r="D11" s="63" t="s">
        <v>170</v>
      </c>
      <c r="E11" s="63" t="s">
        <v>171</v>
      </c>
      <c r="F11" s="64" t="s">
        <v>165</v>
      </c>
      <c r="G11" s="63" t="s">
        <v>863</v>
      </c>
      <c r="H11" s="65">
        <v>100.54</v>
      </c>
    </row>
    <row r="12" spans="1:8" x14ac:dyDescent="0.35">
      <c r="A12" s="63">
        <v>8017</v>
      </c>
      <c r="B12" s="63" t="s">
        <v>155</v>
      </c>
      <c r="C12" s="63" t="s">
        <v>156</v>
      </c>
      <c r="D12" s="63" t="s">
        <v>172</v>
      </c>
      <c r="E12" s="63" t="s">
        <v>173</v>
      </c>
      <c r="F12" s="64" t="s">
        <v>165</v>
      </c>
      <c r="G12" s="63" t="s">
        <v>863</v>
      </c>
      <c r="H12" s="65">
        <v>103.33</v>
      </c>
    </row>
    <row r="13" spans="1:8" x14ac:dyDescent="0.35">
      <c r="A13" s="63">
        <v>8040</v>
      </c>
      <c r="B13" s="63" t="s">
        <v>174</v>
      </c>
      <c r="C13" s="63"/>
      <c r="D13" s="63"/>
      <c r="E13" s="63" t="s">
        <v>175</v>
      </c>
      <c r="F13" s="64"/>
      <c r="G13" s="63" t="s">
        <v>863</v>
      </c>
      <c r="H13" s="65">
        <v>28.48</v>
      </c>
    </row>
    <row r="14" spans="1:8" x14ac:dyDescent="0.35">
      <c r="A14" s="63">
        <v>8041</v>
      </c>
      <c r="B14" s="63" t="s">
        <v>174</v>
      </c>
      <c r="C14" s="63"/>
      <c r="D14" s="63"/>
      <c r="E14" s="63" t="s">
        <v>176</v>
      </c>
      <c r="F14" s="64"/>
      <c r="G14" s="63" t="s">
        <v>863</v>
      </c>
      <c r="H14" s="65">
        <v>41.76</v>
      </c>
    </row>
    <row r="15" spans="1:8" x14ac:dyDescent="0.35">
      <c r="A15" s="63">
        <v>8050</v>
      </c>
      <c r="B15" s="63" t="s">
        <v>177</v>
      </c>
      <c r="C15" s="63"/>
      <c r="D15" s="63"/>
      <c r="E15" s="63" t="s">
        <v>178</v>
      </c>
      <c r="F15" s="64" t="s">
        <v>179</v>
      </c>
      <c r="G15" s="63" t="s">
        <v>863</v>
      </c>
      <c r="H15" s="65">
        <v>5.65</v>
      </c>
    </row>
    <row r="16" spans="1:8" x14ac:dyDescent="0.35">
      <c r="A16" s="63">
        <v>8051</v>
      </c>
      <c r="B16" s="63" t="s">
        <v>864</v>
      </c>
      <c r="C16" s="63"/>
      <c r="D16" s="63"/>
      <c r="E16" s="63" t="s">
        <v>180</v>
      </c>
      <c r="F16" s="64" t="s">
        <v>179</v>
      </c>
      <c r="G16" s="63" t="s">
        <v>863</v>
      </c>
      <c r="H16" s="65">
        <v>11.39</v>
      </c>
    </row>
    <row r="17" spans="1:8" x14ac:dyDescent="0.35">
      <c r="A17" s="63">
        <v>8052</v>
      </c>
      <c r="B17" s="63" t="s">
        <v>865</v>
      </c>
      <c r="C17" s="63" t="s">
        <v>866</v>
      </c>
      <c r="D17" s="63" t="s">
        <v>867</v>
      </c>
      <c r="E17" s="63"/>
      <c r="F17" s="64"/>
      <c r="G17" s="63" t="s">
        <v>863</v>
      </c>
      <c r="H17" s="65">
        <v>4</v>
      </c>
    </row>
    <row r="18" spans="1:8" x14ac:dyDescent="0.35">
      <c r="A18" s="63">
        <v>8053</v>
      </c>
      <c r="B18" s="63" t="s">
        <v>868</v>
      </c>
      <c r="C18" s="63" t="s">
        <v>869</v>
      </c>
      <c r="D18" s="63" t="s">
        <v>870</v>
      </c>
      <c r="E18" s="63"/>
      <c r="F18" s="64"/>
      <c r="G18" s="63" t="s">
        <v>863</v>
      </c>
      <c r="H18" s="65">
        <v>5.0999999999999996</v>
      </c>
    </row>
    <row r="19" spans="1:8" x14ac:dyDescent="0.35">
      <c r="A19" s="63">
        <v>8060</v>
      </c>
      <c r="B19" s="63" t="s">
        <v>181</v>
      </c>
      <c r="C19" s="63" t="s">
        <v>182</v>
      </c>
      <c r="D19" s="63" t="s">
        <v>183</v>
      </c>
      <c r="E19" s="63" t="s">
        <v>184</v>
      </c>
      <c r="F19" s="64"/>
      <c r="G19" s="63" t="s">
        <v>863</v>
      </c>
      <c r="H19" s="65">
        <v>1.95</v>
      </c>
    </row>
    <row r="20" spans="1:8" x14ac:dyDescent="0.35">
      <c r="A20" s="63">
        <v>8061</v>
      </c>
      <c r="B20" s="63" t="s">
        <v>181</v>
      </c>
      <c r="C20" s="63" t="s">
        <v>182</v>
      </c>
      <c r="D20" s="63" t="s">
        <v>185</v>
      </c>
      <c r="E20" s="63" t="s">
        <v>186</v>
      </c>
      <c r="F20" s="64"/>
      <c r="G20" s="63" t="s">
        <v>863</v>
      </c>
      <c r="H20" s="65">
        <v>4.34</v>
      </c>
    </row>
    <row r="21" spans="1:8" ht="28" x14ac:dyDescent="0.35">
      <c r="A21" s="63">
        <v>8062</v>
      </c>
      <c r="B21" s="63" t="s">
        <v>871</v>
      </c>
      <c r="C21" s="63" t="s">
        <v>872</v>
      </c>
      <c r="D21" s="63" t="s">
        <v>187</v>
      </c>
      <c r="E21" s="63" t="s">
        <v>186</v>
      </c>
      <c r="F21" s="64" t="s">
        <v>873</v>
      </c>
      <c r="G21" s="63" t="s">
        <v>863</v>
      </c>
      <c r="H21" s="65">
        <v>3.29</v>
      </c>
    </row>
    <row r="22" spans="1:8" ht="28" x14ac:dyDescent="0.35">
      <c r="A22" s="63">
        <v>8063</v>
      </c>
      <c r="B22" s="63" t="s">
        <v>874</v>
      </c>
      <c r="C22" s="63" t="s">
        <v>188</v>
      </c>
      <c r="D22" s="63" t="s">
        <v>189</v>
      </c>
      <c r="E22" s="63" t="s">
        <v>190</v>
      </c>
      <c r="F22" s="64" t="s">
        <v>875</v>
      </c>
      <c r="G22" s="63" t="s">
        <v>863</v>
      </c>
      <c r="H22" s="65">
        <v>35.68</v>
      </c>
    </row>
    <row r="23" spans="1:8" x14ac:dyDescent="0.35">
      <c r="A23" s="63">
        <v>8064</v>
      </c>
      <c r="B23" s="63" t="s">
        <v>876</v>
      </c>
      <c r="C23" s="63" t="s">
        <v>877</v>
      </c>
      <c r="D23" s="63" t="s">
        <v>878</v>
      </c>
      <c r="E23" s="63">
        <v>13</v>
      </c>
      <c r="F23" s="64" t="s">
        <v>879</v>
      </c>
      <c r="G23" s="63" t="s">
        <v>863</v>
      </c>
      <c r="H23" s="65">
        <v>5.69</v>
      </c>
    </row>
    <row r="24" spans="1:8" x14ac:dyDescent="0.35">
      <c r="A24" s="63" t="s">
        <v>880</v>
      </c>
      <c r="B24" s="63" t="s">
        <v>876</v>
      </c>
      <c r="C24" s="63" t="s">
        <v>881</v>
      </c>
      <c r="D24" s="63" t="s">
        <v>882</v>
      </c>
      <c r="E24" s="63" t="s">
        <v>190</v>
      </c>
      <c r="F24" s="64" t="s">
        <v>883</v>
      </c>
      <c r="G24" s="63" t="s">
        <v>863</v>
      </c>
      <c r="H24" s="65">
        <v>35.270000000000003</v>
      </c>
    </row>
    <row r="25" spans="1:8" x14ac:dyDescent="0.35">
      <c r="A25" s="63">
        <v>8065</v>
      </c>
      <c r="B25" s="63" t="s">
        <v>191</v>
      </c>
      <c r="C25" s="63" t="s">
        <v>192</v>
      </c>
      <c r="D25" s="63" t="s">
        <v>193</v>
      </c>
      <c r="E25" s="63">
        <v>300</v>
      </c>
      <c r="F25" s="64" t="s">
        <v>194</v>
      </c>
      <c r="G25" s="63" t="s">
        <v>863</v>
      </c>
      <c r="H25" s="65">
        <v>241.89</v>
      </c>
    </row>
    <row r="26" spans="1:8" x14ac:dyDescent="0.35">
      <c r="A26" s="63">
        <v>8066</v>
      </c>
      <c r="B26" s="63" t="s">
        <v>191</v>
      </c>
      <c r="C26" s="63" t="s">
        <v>192</v>
      </c>
      <c r="D26" s="64" t="s">
        <v>195</v>
      </c>
      <c r="E26" s="63">
        <v>24</v>
      </c>
      <c r="F26" s="66" t="s">
        <v>196</v>
      </c>
      <c r="G26" s="63" t="s">
        <v>863</v>
      </c>
      <c r="H26" s="65">
        <v>34.299999999999997</v>
      </c>
    </row>
    <row r="27" spans="1:8" x14ac:dyDescent="0.35">
      <c r="A27" s="63">
        <v>8067</v>
      </c>
      <c r="B27" s="63" t="s">
        <v>197</v>
      </c>
      <c r="C27" s="63" t="s">
        <v>197</v>
      </c>
      <c r="D27" s="64" t="s">
        <v>198</v>
      </c>
      <c r="E27" s="63">
        <v>45</v>
      </c>
      <c r="F27" s="66" t="s">
        <v>199</v>
      </c>
      <c r="G27" s="63" t="s">
        <v>863</v>
      </c>
      <c r="H27" s="65">
        <v>43.8</v>
      </c>
    </row>
    <row r="28" spans="1:8" x14ac:dyDescent="0.35">
      <c r="A28" s="63" t="s">
        <v>884</v>
      </c>
      <c r="B28" s="63" t="s">
        <v>885</v>
      </c>
      <c r="C28" s="63" t="s">
        <v>886</v>
      </c>
      <c r="D28" s="63" t="s">
        <v>887</v>
      </c>
      <c r="E28" s="63">
        <v>125</v>
      </c>
      <c r="F28" s="64"/>
      <c r="G28" s="63" t="s">
        <v>863</v>
      </c>
      <c r="H28" s="67">
        <v>93.3</v>
      </c>
    </row>
    <row r="29" spans="1:8" x14ac:dyDescent="0.35">
      <c r="A29" s="63">
        <v>8068</v>
      </c>
      <c r="B29" s="63" t="s">
        <v>200</v>
      </c>
      <c r="C29" s="63" t="s">
        <v>888</v>
      </c>
      <c r="D29" s="63" t="s">
        <v>889</v>
      </c>
      <c r="E29" s="63"/>
      <c r="F29" s="64"/>
      <c r="G29" s="63" t="s">
        <v>863</v>
      </c>
      <c r="H29" s="65">
        <v>20.9</v>
      </c>
    </row>
    <row r="30" spans="1:8" x14ac:dyDescent="0.35">
      <c r="A30" s="63" t="s">
        <v>201</v>
      </c>
      <c r="B30" s="63" t="s">
        <v>200</v>
      </c>
      <c r="C30" s="63" t="s">
        <v>890</v>
      </c>
      <c r="D30" s="63" t="s">
        <v>891</v>
      </c>
      <c r="E30" s="63"/>
      <c r="F30" s="64"/>
      <c r="G30" s="63" t="s">
        <v>863</v>
      </c>
      <c r="H30" s="67">
        <v>29.14</v>
      </c>
    </row>
    <row r="31" spans="1:8" x14ac:dyDescent="0.35">
      <c r="A31" s="63" t="s">
        <v>202</v>
      </c>
      <c r="B31" s="63" t="s">
        <v>200</v>
      </c>
      <c r="C31" s="63" t="s">
        <v>892</v>
      </c>
      <c r="D31" s="63" t="s">
        <v>893</v>
      </c>
      <c r="E31" s="63"/>
      <c r="F31" s="64"/>
      <c r="G31" s="63" t="s">
        <v>863</v>
      </c>
      <c r="H31" s="65">
        <v>43.77</v>
      </c>
    </row>
    <row r="32" spans="1:8" x14ac:dyDescent="0.35">
      <c r="A32" s="63">
        <v>8070</v>
      </c>
      <c r="B32" s="63" t="s">
        <v>203</v>
      </c>
      <c r="C32" s="63"/>
      <c r="D32" s="63"/>
      <c r="E32" s="63" t="s">
        <v>204</v>
      </c>
      <c r="F32" s="64" t="s">
        <v>205</v>
      </c>
      <c r="G32" s="63" t="s">
        <v>894</v>
      </c>
      <c r="H32" s="67">
        <v>0.56000000000000005</v>
      </c>
    </row>
    <row r="33" spans="1:8" x14ac:dyDescent="0.35">
      <c r="A33" s="63">
        <v>8071</v>
      </c>
      <c r="B33" s="63" t="s">
        <v>203</v>
      </c>
      <c r="C33" s="63"/>
      <c r="D33" s="68"/>
      <c r="E33" s="63" t="s">
        <v>204</v>
      </c>
      <c r="F33" s="64" t="s">
        <v>206</v>
      </c>
      <c r="G33" s="63" t="s">
        <v>863</v>
      </c>
      <c r="H33" s="65">
        <v>12.6</v>
      </c>
    </row>
    <row r="34" spans="1:8" x14ac:dyDescent="0.35">
      <c r="A34" s="63">
        <v>8072</v>
      </c>
      <c r="B34" s="63" t="s">
        <v>207</v>
      </c>
      <c r="C34" s="63"/>
      <c r="D34" s="63"/>
      <c r="E34" s="63" t="s">
        <v>208</v>
      </c>
      <c r="F34" s="64" t="s">
        <v>209</v>
      </c>
      <c r="G34" s="63" t="s">
        <v>894</v>
      </c>
      <c r="H34" s="65">
        <v>0.56000000000000005</v>
      </c>
    </row>
    <row r="35" spans="1:8" ht="28" x14ac:dyDescent="0.35">
      <c r="A35" s="63">
        <v>8073</v>
      </c>
      <c r="B35" s="63" t="s">
        <v>207</v>
      </c>
      <c r="C35" s="63"/>
      <c r="D35" s="63"/>
      <c r="E35" s="63" t="s">
        <v>208</v>
      </c>
      <c r="F35" s="64" t="s">
        <v>895</v>
      </c>
      <c r="G35" s="63" t="s">
        <v>863</v>
      </c>
      <c r="H35" s="65">
        <v>16.27</v>
      </c>
    </row>
    <row r="36" spans="1:8" x14ac:dyDescent="0.35">
      <c r="A36" s="63">
        <v>8074</v>
      </c>
      <c r="B36" s="63" t="s">
        <v>207</v>
      </c>
      <c r="C36" s="63" t="s">
        <v>896</v>
      </c>
      <c r="D36" s="63"/>
      <c r="E36" s="63">
        <v>210</v>
      </c>
      <c r="F36" s="64"/>
      <c r="G36" s="63" t="s">
        <v>863</v>
      </c>
      <c r="H36" s="65">
        <v>18.75</v>
      </c>
    </row>
    <row r="37" spans="1:8" x14ac:dyDescent="0.35">
      <c r="A37" s="63">
        <v>8075</v>
      </c>
      <c r="B37" s="63" t="s">
        <v>210</v>
      </c>
      <c r="C37" s="63"/>
      <c r="D37" s="63"/>
      <c r="E37" s="63"/>
      <c r="F37" s="64"/>
      <c r="G37" s="63" t="s">
        <v>894</v>
      </c>
      <c r="H37" s="65">
        <v>0.52</v>
      </c>
    </row>
    <row r="38" spans="1:8" x14ac:dyDescent="0.35">
      <c r="A38" s="63">
        <v>8076</v>
      </c>
      <c r="B38" s="63" t="s">
        <v>897</v>
      </c>
      <c r="C38" s="63" t="s">
        <v>211</v>
      </c>
      <c r="D38" s="63"/>
      <c r="E38" s="63" t="s">
        <v>212</v>
      </c>
      <c r="F38" s="64"/>
      <c r="G38" s="63" t="s">
        <v>863</v>
      </c>
      <c r="H38" s="65">
        <v>20.77</v>
      </c>
    </row>
    <row r="39" spans="1:8" x14ac:dyDescent="0.35">
      <c r="A39" s="63">
        <v>8077</v>
      </c>
      <c r="B39" s="63" t="s">
        <v>898</v>
      </c>
      <c r="C39" s="63" t="s">
        <v>899</v>
      </c>
      <c r="D39" s="63" t="s">
        <v>213</v>
      </c>
      <c r="E39" s="63">
        <v>360</v>
      </c>
      <c r="F39" s="64" t="s">
        <v>214</v>
      </c>
      <c r="G39" s="63" t="s">
        <v>863</v>
      </c>
      <c r="H39" s="65">
        <v>19.97</v>
      </c>
    </row>
    <row r="40" spans="1:8" ht="28" x14ac:dyDescent="0.35">
      <c r="A40" s="63">
        <v>8078</v>
      </c>
      <c r="B40" s="63" t="s">
        <v>900</v>
      </c>
      <c r="C40" s="63" t="s">
        <v>901</v>
      </c>
      <c r="D40" s="63" t="s">
        <v>902</v>
      </c>
      <c r="E40" s="63" t="s">
        <v>215</v>
      </c>
      <c r="F40" s="64" t="s">
        <v>903</v>
      </c>
      <c r="G40" s="63" t="s">
        <v>863</v>
      </c>
      <c r="H40" s="65">
        <v>52.53</v>
      </c>
    </row>
    <row r="41" spans="1:8" x14ac:dyDescent="0.35">
      <c r="A41" s="63">
        <v>8079</v>
      </c>
      <c r="B41" s="63" t="s">
        <v>216</v>
      </c>
      <c r="C41" s="63" t="s">
        <v>904</v>
      </c>
      <c r="D41" s="63" t="s">
        <v>217</v>
      </c>
      <c r="E41" s="63" t="s">
        <v>218</v>
      </c>
      <c r="F41" s="64" t="s">
        <v>905</v>
      </c>
      <c r="G41" s="63" t="s">
        <v>863</v>
      </c>
      <c r="H41" s="65">
        <v>49.03</v>
      </c>
    </row>
    <row r="42" spans="1:8" x14ac:dyDescent="0.35">
      <c r="A42" s="63" t="s">
        <v>906</v>
      </c>
      <c r="B42" s="63" t="s">
        <v>907</v>
      </c>
      <c r="C42" s="63"/>
      <c r="D42" s="63"/>
      <c r="E42" s="63">
        <v>300</v>
      </c>
      <c r="F42" s="64"/>
      <c r="G42" s="63" t="s">
        <v>863</v>
      </c>
      <c r="H42" s="65">
        <v>53</v>
      </c>
    </row>
    <row r="43" spans="1:8" x14ac:dyDescent="0.35">
      <c r="A43" s="63" t="s">
        <v>908</v>
      </c>
      <c r="B43" s="63" t="s">
        <v>909</v>
      </c>
      <c r="C43" s="63" t="s">
        <v>910</v>
      </c>
      <c r="D43" s="63"/>
      <c r="E43" s="63">
        <v>320</v>
      </c>
      <c r="F43" s="64"/>
      <c r="G43" s="63" t="s">
        <v>863</v>
      </c>
      <c r="H43" s="65">
        <v>54</v>
      </c>
    </row>
    <row r="44" spans="1:8" x14ac:dyDescent="0.35">
      <c r="A44" s="63">
        <v>8080</v>
      </c>
      <c r="B44" s="63" t="s">
        <v>911</v>
      </c>
      <c r="C44" s="63" t="s">
        <v>912</v>
      </c>
      <c r="D44" s="63"/>
      <c r="E44" s="63" t="s">
        <v>219</v>
      </c>
      <c r="F44" s="64"/>
      <c r="G44" s="63" t="s">
        <v>863</v>
      </c>
      <c r="H44" s="65">
        <v>8.35</v>
      </c>
    </row>
    <row r="45" spans="1:8" x14ac:dyDescent="0.35">
      <c r="A45" s="63">
        <v>8081</v>
      </c>
      <c r="B45" s="63" t="s">
        <v>911</v>
      </c>
      <c r="C45" s="63" t="s">
        <v>913</v>
      </c>
      <c r="D45" s="63"/>
      <c r="E45" s="63" t="s">
        <v>220</v>
      </c>
      <c r="F45" s="64"/>
      <c r="G45" s="63" t="s">
        <v>863</v>
      </c>
      <c r="H45" s="65">
        <v>8.7899999999999991</v>
      </c>
    </row>
    <row r="46" spans="1:8" x14ac:dyDescent="0.35">
      <c r="A46" s="63">
        <v>8082</v>
      </c>
      <c r="B46" s="63" t="s">
        <v>911</v>
      </c>
      <c r="C46" s="63" t="s">
        <v>914</v>
      </c>
      <c r="D46" s="63"/>
      <c r="E46" s="63" t="s">
        <v>221</v>
      </c>
      <c r="F46" s="64"/>
      <c r="G46" s="63" t="s">
        <v>863</v>
      </c>
      <c r="H46" s="65">
        <v>8.8000000000000007</v>
      </c>
    </row>
    <row r="47" spans="1:8" x14ac:dyDescent="0.35">
      <c r="A47" s="63">
        <v>8083</v>
      </c>
      <c r="B47" s="63" t="s">
        <v>911</v>
      </c>
      <c r="C47" s="63" t="s">
        <v>915</v>
      </c>
      <c r="D47" s="63"/>
      <c r="E47" s="63" t="s">
        <v>222</v>
      </c>
      <c r="F47" s="64"/>
      <c r="G47" s="63" t="s">
        <v>863</v>
      </c>
      <c r="H47" s="65">
        <v>9.36</v>
      </c>
    </row>
    <row r="48" spans="1:8" x14ac:dyDescent="0.35">
      <c r="A48" s="63">
        <v>8084</v>
      </c>
      <c r="B48" s="63" t="s">
        <v>911</v>
      </c>
      <c r="C48" s="63" t="s">
        <v>916</v>
      </c>
      <c r="D48" s="63"/>
      <c r="E48" s="63" t="s">
        <v>223</v>
      </c>
      <c r="F48" s="64"/>
      <c r="G48" s="63" t="s">
        <v>863</v>
      </c>
      <c r="H48" s="65">
        <v>9.9499999999999993</v>
      </c>
    </row>
    <row r="49" spans="1:8" x14ac:dyDescent="0.35">
      <c r="A49" s="63">
        <v>8085</v>
      </c>
      <c r="B49" s="63" t="s">
        <v>911</v>
      </c>
      <c r="C49" s="63" t="s">
        <v>917</v>
      </c>
      <c r="D49" s="63"/>
      <c r="E49" s="63" t="s">
        <v>224</v>
      </c>
      <c r="F49" s="64"/>
      <c r="G49" s="63" t="s">
        <v>863</v>
      </c>
      <c r="H49" s="65">
        <v>10.81</v>
      </c>
    </row>
    <row r="50" spans="1:8" x14ac:dyDescent="0.35">
      <c r="A50" s="63">
        <v>8086</v>
      </c>
      <c r="B50" s="63" t="s">
        <v>911</v>
      </c>
      <c r="C50" s="63" t="s">
        <v>918</v>
      </c>
      <c r="D50" s="63"/>
      <c r="E50" s="63" t="s">
        <v>225</v>
      </c>
      <c r="F50" s="64"/>
      <c r="G50" s="63" t="s">
        <v>863</v>
      </c>
      <c r="H50" s="65">
        <v>12.37</v>
      </c>
    </row>
    <row r="51" spans="1:8" x14ac:dyDescent="0.35">
      <c r="A51" s="63">
        <v>8087</v>
      </c>
      <c r="B51" s="63" t="s">
        <v>911</v>
      </c>
      <c r="C51" s="63" t="s">
        <v>919</v>
      </c>
      <c r="D51" s="63"/>
      <c r="E51" s="63" t="s">
        <v>225</v>
      </c>
      <c r="F51" s="64"/>
      <c r="G51" s="63" t="s">
        <v>863</v>
      </c>
      <c r="H51" s="65">
        <v>13.25</v>
      </c>
    </row>
    <row r="52" spans="1:8" x14ac:dyDescent="0.35">
      <c r="A52" s="63">
        <v>8088</v>
      </c>
      <c r="B52" s="63" t="s">
        <v>911</v>
      </c>
      <c r="C52" s="63" t="s">
        <v>920</v>
      </c>
      <c r="D52" s="63"/>
      <c r="E52" s="63" t="s">
        <v>226</v>
      </c>
      <c r="F52" s="64"/>
      <c r="G52" s="63" t="s">
        <v>863</v>
      </c>
      <c r="H52" s="65">
        <v>14.05</v>
      </c>
    </row>
    <row r="53" spans="1:8" x14ac:dyDescent="0.35">
      <c r="A53" s="63">
        <v>8089</v>
      </c>
      <c r="B53" s="63" t="s">
        <v>911</v>
      </c>
      <c r="C53" s="63" t="s">
        <v>921</v>
      </c>
      <c r="D53" s="63"/>
      <c r="E53" s="63" t="s">
        <v>227</v>
      </c>
      <c r="F53" s="64"/>
      <c r="G53" s="63" t="s">
        <v>863</v>
      </c>
      <c r="H53" s="65">
        <v>15</v>
      </c>
    </row>
    <row r="54" spans="1:8" x14ac:dyDescent="0.35">
      <c r="A54" s="63">
        <v>8090</v>
      </c>
      <c r="B54" s="63" t="s">
        <v>922</v>
      </c>
      <c r="C54" s="63" t="s">
        <v>923</v>
      </c>
      <c r="D54" s="63"/>
      <c r="E54" s="63"/>
      <c r="F54" s="64"/>
      <c r="G54" s="63" t="s">
        <v>863</v>
      </c>
      <c r="H54" s="65">
        <v>26.3</v>
      </c>
    </row>
    <row r="55" spans="1:8" x14ac:dyDescent="0.35">
      <c r="A55" s="63">
        <v>8091</v>
      </c>
      <c r="B55" s="63" t="s">
        <v>922</v>
      </c>
      <c r="C55" s="63" t="s">
        <v>924</v>
      </c>
      <c r="D55" s="63"/>
      <c r="E55" s="63"/>
      <c r="F55" s="64"/>
      <c r="G55" s="63" t="s">
        <v>863</v>
      </c>
      <c r="H55" s="65">
        <v>27</v>
      </c>
    </row>
    <row r="56" spans="1:8" x14ac:dyDescent="0.35">
      <c r="A56" s="63">
        <v>8110</v>
      </c>
      <c r="B56" s="63" t="s">
        <v>228</v>
      </c>
      <c r="C56" s="63" t="s">
        <v>229</v>
      </c>
      <c r="D56" s="63" t="s">
        <v>230</v>
      </c>
      <c r="E56" s="63">
        <v>0</v>
      </c>
      <c r="F56" s="64" t="s">
        <v>231</v>
      </c>
      <c r="G56" s="63" t="s">
        <v>863</v>
      </c>
      <c r="H56" s="65">
        <v>52.73</v>
      </c>
    </row>
    <row r="57" spans="1:8" x14ac:dyDescent="0.35">
      <c r="A57" s="63">
        <v>8111</v>
      </c>
      <c r="B57" s="63" t="s">
        <v>228</v>
      </c>
      <c r="C57" s="63" t="s">
        <v>229</v>
      </c>
      <c r="D57" s="63" t="s">
        <v>232</v>
      </c>
      <c r="E57" s="63">
        <v>0</v>
      </c>
      <c r="F57" s="64" t="s">
        <v>231</v>
      </c>
      <c r="G57" s="63" t="s">
        <v>863</v>
      </c>
      <c r="H57" s="65">
        <v>56.53</v>
      </c>
    </row>
    <row r="58" spans="1:8" x14ac:dyDescent="0.35">
      <c r="A58" s="63">
        <v>8112</v>
      </c>
      <c r="B58" s="63" t="s">
        <v>228</v>
      </c>
      <c r="C58" s="63" t="s">
        <v>229</v>
      </c>
      <c r="D58" s="63" t="s">
        <v>233</v>
      </c>
      <c r="E58" s="63">
        <v>0</v>
      </c>
      <c r="F58" s="64" t="s">
        <v>231</v>
      </c>
      <c r="G58" s="63" t="s">
        <v>863</v>
      </c>
      <c r="H58" s="65">
        <v>109.11</v>
      </c>
    </row>
    <row r="59" spans="1:8" x14ac:dyDescent="0.35">
      <c r="A59" s="63">
        <v>8113</v>
      </c>
      <c r="B59" s="63" t="s">
        <v>228</v>
      </c>
      <c r="C59" s="63" t="s">
        <v>229</v>
      </c>
      <c r="D59" s="63" t="s">
        <v>234</v>
      </c>
      <c r="E59" s="63">
        <v>0</v>
      </c>
      <c r="F59" s="64" t="s">
        <v>231</v>
      </c>
      <c r="G59" s="63" t="s">
        <v>863</v>
      </c>
      <c r="H59" s="65">
        <v>132.11000000000001</v>
      </c>
    </row>
    <row r="60" spans="1:8" x14ac:dyDescent="0.35">
      <c r="A60" s="63">
        <v>8120</v>
      </c>
      <c r="B60" s="63" t="s">
        <v>235</v>
      </c>
      <c r="C60" s="63" t="s">
        <v>229</v>
      </c>
      <c r="D60" s="63" t="s">
        <v>236</v>
      </c>
      <c r="E60" s="63" t="s">
        <v>237</v>
      </c>
      <c r="F60" s="64" t="s">
        <v>238</v>
      </c>
      <c r="G60" s="63" t="s">
        <v>863</v>
      </c>
      <c r="H60" s="65">
        <v>335.23</v>
      </c>
    </row>
    <row r="61" spans="1:8" x14ac:dyDescent="0.35">
      <c r="A61" s="63">
        <v>8121</v>
      </c>
      <c r="B61" s="63" t="s">
        <v>235</v>
      </c>
      <c r="C61" s="63" t="s">
        <v>229</v>
      </c>
      <c r="D61" s="63" t="s">
        <v>239</v>
      </c>
      <c r="E61" s="63" t="s">
        <v>240</v>
      </c>
      <c r="F61" s="64" t="s">
        <v>238</v>
      </c>
      <c r="G61" s="63" t="s">
        <v>863</v>
      </c>
      <c r="H61" s="65">
        <v>377.4</v>
      </c>
    </row>
    <row r="62" spans="1:8" x14ac:dyDescent="0.35">
      <c r="A62" s="63">
        <v>8122</v>
      </c>
      <c r="B62" s="63" t="s">
        <v>235</v>
      </c>
      <c r="C62" s="63" t="s">
        <v>229</v>
      </c>
      <c r="D62" s="63" t="s">
        <v>241</v>
      </c>
      <c r="E62" s="63" t="s">
        <v>242</v>
      </c>
      <c r="F62" s="64" t="s">
        <v>238</v>
      </c>
      <c r="G62" s="63" t="s">
        <v>863</v>
      </c>
      <c r="H62" s="65">
        <v>597.02</v>
      </c>
    </row>
    <row r="63" spans="1:8" x14ac:dyDescent="0.35">
      <c r="A63" s="63">
        <v>8123</v>
      </c>
      <c r="B63" s="63" t="s">
        <v>235</v>
      </c>
      <c r="C63" s="63" t="s">
        <v>229</v>
      </c>
      <c r="D63" s="63" t="s">
        <v>243</v>
      </c>
      <c r="E63" s="63" t="s">
        <v>244</v>
      </c>
      <c r="F63" s="64" t="s">
        <v>238</v>
      </c>
      <c r="G63" s="63" t="s">
        <v>863</v>
      </c>
      <c r="H63" s="65">
        <v>1129.95</v>
      </c>
    </row>
    <row r="64" spans="1:8" x14ac:dyDescent="0.35">
      <c r="A64" s="63">
        <v>8124</v>
      </c>
      <c r="B64" s="63" t="s">
        <v>245</v>
      </c>
      <c r="C64" s="63" t="s">
        <v>925</v>
      </c>
      <c r="D64" s="63" t="s">
        <v>246</v>
      </c>
      <c r="E64" s="63">
        <v>400</v>
      </c>
      <c r="F64" s="64"/>
      <c r="G64" s="63" t="s">
        <v>863</v>
      </c>
      <c r="H64" s="65">
        <v>33.159999999999997</v>
      </c>
    </row>
    <row r="65" spans="1:8" x14ac:dyDescent="0.35">
      <c r="A65" s="63">
        <v>8125</v>
      </c>
      <c r="B65" s="63" t="s">
        <v>245</v>
      </c>
      <c r="C65" s="63" t="s">
        <v>925</v>
      </c>
      <c r="D65" s="63" t="s">
        <v>246</v>
      </c>
      <c r="E65" s="63">
        <v>425</v>
      </c>
      <c r="F65" s="64"/>
      <c r="G65" s="63" t="s">
        <v>863</v>
      </c>
      <c r="H65" s="65">
        <v>33.520000000000003</v>
      </c>
    </row>
    <row r="66" spans="1:8" x14ac:dyDescent="0.35">
      <c r="A66" s="63">
        <v>8126</v>
      </c>
      <c r="B66" s="63" t="s">
        <v>247</v>
      </c>
      <c r="C66" s="63" t="s">
        <v>248</v>
      </c>
      <c r="D66" s="63"/>
      <c r="E66" s="63">
        <v>360</v>
      </c>
      <c r="F66" s="64"/>
      <c r="G66" s="63" t="s">
        <v>863</v>
      </c>
      <c r="H66" s="65">
        <v>41.93</v>
      </c>
    </row>
    <row r="67" spans="1:8" x14ac:dyDescent="0.35">
      <c r="A67" s="63">
        <v>8130</v>
      </c>
      <c r="B67" s="63" t="s">
        <v>249</v>
      </c>
      <c r="C67" s="63"/>
      <c r="D67" s="63"/>
      <c r="E67" s="63">
        <v>0</v>
      </c>
      <c r="F67" s="64" t="s">
        <v>250</v>
      </c>
      <c r="G67" s="63" t="s">
        <v>863</v>
      </c>
      <c r="H67" s="65">
        <v>1.49</v>
      </c>
    </row>
    <row r="68" spans="1:8" x14ac:dyDescent="0.35">
      <c r="A68" s="63">
        <v>8131</v>
      </c>
      <c r="B68" s="63" t="s">
        <v>251</v>
      </c>
      <c r="C68" s="63" t="s">
        <v>229</v>
      </c>
      <c r="D68" s="63" t="s">
        <v>252</v>
      </c>
      <c r="E68" s="63" t="s">
        <v>162</v>
      </c>
      <c r="F68" s="64" t="s">
        <v>253</v>
      </c>
      <c r="G68" s="63" t="s">
        <v>863</v>
      </c>
      <c r="H68" s="65">
        <v>12.73</v>
      </c>
    </row>
    <row r="69" spans="1:8" ht="28" x14ac:dyDescent="0.35">
      <c r="A69" s="63">
        <v>8132</v>
      </c>
      <c r="B69" s="63" t="s">
        <v>254</v>
      </c>
      <c r="C69" s="63" t="s">
        <v>229</v>
      </c>
      <c r="D69" s="63" t="s">
        <v>255</v>
      </c>
      <c r="E69" s="63" t="s">
        <v>190</v>
      </c>
      <c r="F69" s="64" t="s">
        <v>926</v>
      </c>
      <c r="G69" s="63" t="s">
        <v>863</v>
      </c>
      <c r="H69" s="65">
        <v>15.53</v>
      </c>
    </row>
    <row r="70" spans="1:8" x14ac:dyDescent="0.35">
      <c r="A70" s="63">
        <v>8133</v>
      </c>
      <c r="B70" s="63" t="s">
        <v>256</v>
      </c>
      <c r="C70" s="64" t="s">
        <v>229</v>
      </c>
      <c r="D70" s="63" t="s">
        <v>257</v>
      </c>
      <c r="E70" s="63" t="s">
        <v>258</v>
      </c>
      <c r="F70" s="66" t="s">
        <v>259</v>
      </c>
      <c r="G70" s="63" t="s">
        <v>863</v>
      </c>
      <c r="H70" s="65">
        <v>227.27</v>
      </c>
    </row>
    <row r="71" spans="1:8" x14ac:dyDescent="0.35">
      <c r="A71" s="63">
        <v>8134</v>
      </c>
      <c r="B71" s="63" t="s">
        <v>256</v>
      </c>
      <c r="C71" s="63" t="s">
        <v>229</v>
      </c>
      <c r="D71" s="63" t="s">
        <v>260</v>
      </c>
      <c r="E71" s="63" t="s">
        <v>261</v>
      </c>
      <c r="F71" s="64" t="s">
        <v>259</v>
      </c>
      <c r="G71" s="63" t="s">
        <v>863</v>
      </c>
      <c r="H71" s="65">
        <v>282.11</v>
      </c>
    </row>
    <row r="72" spans="1:8" x14ac:dyDescent="0.35">
      <c r="A72" s="63">
        <v>8135</v>
      </c>
      <c r="B72" s="63" t="s">
        <v>256</v>
      </c>
      <c r="C72" s="63" t="s">
        <v>229</v>
      </c>
      <c r="D72" s="63" t="s">
        <v>262</v>
      </c>
      <c r="E72" s="63" t="s">
        <v>263</v>
      </c>
      <c r="F72" s="64" t="s">
        <v>259</v>
      </c>
      <c r="G72" s="63" t="s">
        <v>863</v>
      </c>
      <c r="H72" s="65">
        <v>340.76</v>
      </c>
    </row>
    <row r="73" spans="1:8" x14ac:dyDescent="0.35">
      <c r="A73" s="63">
        <v>8136</v>
      </c>
      <c r="B73" s="63" t="s">
        <v>256</v>
      </c>
      <c r="C73" s="63" t="s">
        <v>229</v>
      </c>
      <c r="D73" s="63" t="s">
        <v>264</v>
      </c>
      <c r="E73" s="63" t="s">
        <v>237</v>
      </c>
      <c r="F73" s="64" t="s">
        <v>259</v>
      </c>
      <c r="G73" s="63" t="s">
        <v>863</v>
      </c>
      <c r="H73" s="65">
        <v>375.08</v>
      </c>
    </row>
    <row r="74" spans="1:8" x14ac:dyDescent="0.35">
      <c r="A74" s="63">
        <v>8140</v>
      </c>
      <c r="B74" s="63" t="s">
        <v>265</v>
      </c>
      <c r="C74" s="63" t="s">
        <v>266</v>
      </c>
      <c r="D74" s="68" t="s">
        <v>267</v>
      </c>
      <c r="E74" s="63" t="s">
        <v>190</v>
      </c>
      <c r="F74" s="64"/>
      <c r="G74" s="63" t="s">
        <v>863</v>
      </c>
      <c r="H74" s="65">
        <v>45.23</v>
      </c>
    </row>
    <row r="75" spans="1:8" x14ac:dyDescent="0.35">
      <c r="A75" s="63">
        <v>8141</v>
      </c>
      <c r="B75" s="63" t="s">
        <v>265</v>
      </c>
      <c r="C75" s="63" t="s">
        <v>266</v>
      </c>
      <c r="D75" s="63" t="s">
        <v>268</v>
      </c>
      <c r="E75" s="63" t="s">
        <v>269</v>
      </c>
      <c r="F75" s="64"/>
      <c r="G75" s="63" t="s">
        <v>863</v>
      </c>
      <c r="H75" s="65">
        <v>65.790000000000006</v>
      </c>
    </row>
    <row r="76" spans="1:8" x14ac:dyDescent="0.35">
      <c r="A76" s="63">
        <v>8142</v>
      </c>
      <c r="B76" s="63" t="s">
        <v>265</v>
      </c>
      <c r="C76" s="63" t="s">
        <v>266</v>
      </c>
      <c r="D76" s="63" t="s">
        <v>270</v>
      </c>
      <c r="E76" s="63" t="s">
        <v>208</v>
      </c>
      <c r="F76" s="64"/>
      <c r="G76" s="63" t="s">
        <v>863</v>
      </c>
      <c r="H76" s="65">
        <v>82.83</v>
      </c>
    </row>
    <row r="77" spans="1:8" x14ac:dyDescent="0.35">
      <c r="A77" s="63">
        <v>8143</v>
      </c>
      <c r="B77" s="63" t="s">
        <v>265</v>
      </c>
      <c r="C77" s="63" t="s">
        <v>266</v>
      </c>
      <c r="D77" s="63" t="s">
        <v>271</v>
      </c>
      <c r="E77" s="63" t="s">
        <v>272</v>
      </c>
      <c r="F77" s="64"/>
      <c r="G77" s="63" t="s">
        <v>863</v>
      </c>
      <c r="H77" s="65">
        <v>207.27</v>
      </c>
    </row>
    <row r="78" spans="1:8" x14ac:dyDescent="0.35">
      <c r="A78" s="63">
        <v>8144</v>
      </c>
      <c r="B78" s="63" t="s">
        <v>265</v>
      </c>
      <c r="C78" s="63" t="s">
        <v>266</v>
      </c>
      <c r="D78" s="63" t="s">
        <v>273</v>
      </c>
      <c r="E78" s="63" t="s">
        <v>274</v>
      </c>
      <c r="F78" s="64"/>
      <c r="G78" s="63" t="s">
        <v>863</v>
      </c>
      <c r="H78" s="65">
        <v>285.33</v>
      </c>
    </row>
    <row r="79" spans="1:8" x14ac:dyDescent="0.35">
      <c r="A79" s="63">
        <v>8145</v>
      </c>
      <c r="B79" s="63" t="s">
        <v>275</v>
      </c>
      <c r="C79" s="63" t="s">
        <v>276</v>
      </c>
      <c r="D79" s="63"/>
      <c r="E79" s="63"/>
      <c r="F79" s="64"/>
      <c r="G79" s="63" t="s">
        <v>863</v>
      </c>
      <c r="H79" s="65">
        <v>28.09</v>
      </c>
    </row>
    <row r="80" spans="1:8" x14ac:dyDescent="0.35">
      <c r="A80" s="63">
        <v>8146</v>
      </c>
      <c r="B80" s="63" t="s">
        <v>275</v>
      </c>
      <c r="C80" s="63"/>
      <c r="D80" s="63"/>
      <c r="E80" s="63"/>
      <c r="F80" s="64"/>
      <c r="G80" s="63" t="s">
        <v>863</v>
      </c>
      <c r="H80" s="65">
        <v>8.7200000000000006</v>
      </c>
    </row>
    <row r="81" spans="1:8" x14ac:dyDescent="0.35">
      <c r="A81" s="63">
        <v>8147</v>
      </c>
      <c r="B81" s="63" t="s">
        <v>927</v>
      </c>
      <c r="C81" s="63" t="s">
        <v>277</v>
      </c>
      <c r="D81" s="63"/>
      <c r="E81" s="63">
        <v>0</v>
      </c>
      <c r="F81" s="64"/>
      <c r="G81" s="63" t="s">
        <v>863</v>
      </c>
      <c r="H81" s="65">
        <v>1.1499999999999999</v>
      </c>
    </row>
    <row r="82" spans="1:8" x14ac:dyDescent="0.35">
      <c r="A82" s="63">
        <v>8148</v>
      </c>
      <c r="B82" s="63" t="s">
        <v>251</v>
      </c>
      <c r="C82" s="63" t="s">
        <v>278</v>
      </c>
      <c r="D82" s="63" t="s">
        <v>279</v>
      </c>
      <c r="E82" s="63" t="s">
        <v>280</v>
      </c>
      <c r="F82" s="64"/>
      <c r="G82" s="63" t="s">
        <v>863</v>
      </c>
      <c r="H82" s="65">
        <v>66.430000000000007</v>
      </c>
    </row>
    <row r="83" spans="1:8" x14ac:dyDescent="0.35">
      <c r="A83" s="63">
        <v>8149</v>
      </c>
      <c r="B83" s="63" t="s">
        <v>928</v>
      </c>
      <c r="C83" s="63" t="s">
        <v>929</v>
      </c>
      <c r="D83" s="63"/>
      <c r="E83" s="63">
        <v>15</v>
      </c>
      <c r="F83" s="64"/>
      <c r="G83" s="63" t="s">
        <v>863</v>
      </c>
      <c r="H83" s="65">
        <v>1.6</v>
      </c>
    </row>
    <row r="84" spans="1:8" x14ac:dyDescent="0.35">
      <c r="A84" s="63">
        <v>8150</v>
      </c>
      <c r="B84" s="63" t="s">
        <v>930</v>
      </c>
      <c r="C84" s="63" t="s">
        <v>931</v>
      </c>
      <c r="D84" s="63"/>
      <c r="E84" s="63" t="s">
        <v>932</v>
      </c>
      <c r="F84" s="64"/>
      <c r="G84" s="63" t="s">
        <v>863</v>
      </c>
      <c r="H84" s="65">
        <v>24.08</v>
      </c>
    </row>
    <row r="85" spans="1:8" x14ac:dyDescent="0.35">
      <c r="A85" s="63">
        <v>8151</v>
      </c>
      <c r="B85" s="63" t="s">
        <v>281</v>
      </c>
      <c r="C85" s="63" t="s">
        <v>282</v>
      </c>
      <c r="D85" s="64" t="s">
        <v>283</v>
      </c>
      <c r="E85" s="63" t="s">
        <v>190</v>
      </c>
      <c r="F85" s="66"/>
      <c r="G85" s="63" t="s">
        <v>863</v>
      </c>
      <c r="H85" s="65">
        <v>31.17</v>
      </c>
    </row>
    <row r="86" spans="1:8" ht="28" x14ac:dyDescent="0.35">
      <c r="A86" s="63">
        <v>8153</v>
      </c>
      <c r="B86" s="63" t="s">
        <v>933</v>
      </c>
      <c r="C86" s="63" t="s">
        <v>282</v>
      </c>
      <c r="D86" s="63" t="s">
        <v>284</v>
      </c>
      <c r="E86" s="63" t="s">
        <v>285</v>
      </c>
      <c r="F86" s="64" t="s">
        <v>934</v>
      </c>
      <c r="G86" s="63" t="s">
        <v>863</v>
      </c>
      <c r="H86" s="65">
        <v>5.76</v>
      </c>
    </row>
    <row r="87" spans="1:8" ht="28" x14ac:dyDescent="0.35">
      <c r="A87" s="63">
        <v>8154</v>
      </c>
      <c r="B87" s="63" t="s">
        <v>286</v>
      </c>
      <c r="C87" s="63" t="s">
        <v>282</v>
      </c>
      <c r="D87" s="63" t="s">
        <v>287</v>
      </c>
      <c r="E87" s="63" t="s">
        <v>288</v>
      </c>
      <c r="F87" s="64" t="s">
        <v>935</v>
      </c>
      <c r="G87" s="63" t="s">
        <v>863</v>
      </c>
      <c r="H87" s="65">
        <v>15.32</v>
      </c>
    </row>
    <row r="88" spans="1:8" x14ac:dyDescent="0.35">
      <c r="A88" s="63">
        <v>8155</v>
      </c>
      <c r="B88" s="63" t="s">
        <v>281</v>
      </c>
      <c r="C88" s="63" t="s">
        <v>282</v>
      </c>
      <c r="D88" s="63" t="s">
        <v>284</v>
      </c>
      <c r="E88" s="63" t="s">
        <v>289</v>
      </c>
      <c r="F88" s="64"/>
      <c r="G88" s="63" t="s">
        <v>863</v>
      </c>
      <c r="H88" s="65">
        <v>24.57</v>
      </c>
    </row>
    <row r="89" spans="1:8" x14ac:dyDescent="0.35">
      <c r="A89" s="63">
        <v>8157</v>
      </c>
      <c r="B89" s="63" t="s">
        <v>290</v>
      </c>
      <c r="C89" s="63"/>
      <c r="D89" s="63"/>
      <c r="E89" s="63" t="s">
        <v>291</v>
      </c>
      <c r="F89" s="64"/>
      <c r="G89" s="63" t="s">
        <v>863</v>
      </c>
      <c r="H89" s="65">
        <v>85.2</v>
      </c>
    </row>
    <row r="90" spans="1:8" x14ac:dyDescent="0.35">
      <c r="A90" s="63">
        <v>8158</v>
      </c>
      <c r="B90" s="63" t="s">
        <v>290</v>
      </c>
      <c r="C90" s="63"/>
      <c r="D90" s="63"/>
      <c r="E90" s="63" t="s">
        <v>169</v>
      </c>
      <c r="F90" s="64"/>
      <c r="G90" s="63" t="s">
        <v>863</v>
      </c>
      <c r="H90" s="65">
        <v>100.11</v>
      </c>
    </row>
    <row r="91" spans="1:8" x14ac:dyDescent="0.35">
      <c r="A91" s="63">
        <v>8180</v>
      </c>
      <c r="B91" s="63" t="s">
        <v>292</v>
      </c>
      <c r="C91" s="63"/>
      <c r="D91" s="63"/>
      <c r="E91" s="63" t="s">
        <v>175</v>
      </c>
      <c r="F91" s="64"/>
      <c r="G91" s="63" t="s">
        <v>863</v>
      </c>
      <c r="H91" s="65">
        <v>21.9</v>
      </c>
    </row>
    <row r="92" spans="1:8" x14ac:dyDescent="0.35">
      <c r="A92" s="63">
        <v>8181</v>
      </c>
      <c r="B92" s="63" t="s">
        <v>292</v>
      </c>
      <c r="C92" s="63"/>
      <c r="D92" s="63"/>
      <c r="E92" s="63" t="s">
        <v>176</v>
      </c>
      <c r="F92" s="64"/>
      <c r="G92" s="63" t="s">
        <v>863</v>
      </c>
      <c r="H92" s="65">
        <v>26.18</v>
      </c>
    </row>
    <row r="93" spans="1:8" x14ac:dyDescent="0.35">
      <c r="A93" s="63">
        <v>8182</v>
      </c>
      <c r="B93" s="63" t="s">
        <v>292</v>
      </c>
      <c r="C93" s="63"/>
      <c r="D93" s="63"/>
      <c r="E93" s="63" t="s">
        <v>293</v>
      </c>
      <c r="F93" s="64"/>
      <c r="G93" s="63" t="s">
        <v>863</v>
      </c>
      <c r="H93" s="65">
        <v>40.21</v>
      </c>
    </row>
    <row r="94" spans="1:8" x14ac:dyDescent="0.35">
      <c r="A94" s="63">
        <v>8183</v>
      </c>
      <c r="B94" s="63" t="s">
        <v>294</v>
      </c>
      <c r="C94" s="63" t="s">
        <v>295</v>
      </c>
      <c r="D94" s="63"/>
      <c r="E94" s="63">
        <v>27</v>
      </c>
      <c r="F94" s="64"/>
      <c r="G94" s="63" t="s">
        <v>863</v>
      </c>
      <c r="H94" s="65">
        <v>15.62</v>
      </c>
    </row>
    <row r="95" spans="1:8" x14ac:dyDescent="0.35">
      <c r="A95" s="63" t="s">
        <v>936</v>
      </c>
      <c r="B95" s="63" t="s">
        <v>296</v>
      </c>
      <c r="C95" s="63" t="s">
        <v>937</v>
      </c>
      <c r="D95" s="63" t="s">
        <v>297</v>
      </c>
      <c r="E95" s="63"/>
      <c r="F95" s="64"/>
      <c r="G95" s="63" t="s">
        <v>863</v>
      </c>
      <c r="H95" s="65">
        <v>19.09</v>
      </c>
    </row>
    <row r="96" spans="1:8" x14ac:dyDescent="0.35">
      <c r="A96" s="63">
        <v>8184</v>
      </c>
      <c r="B96" s="63" t="s">
        <v>298</v>
      </c>
      <c r="C96" s="63"/>
      <c r="D96" s="63"/>
      <c r="E96" s="63" t="s">
        <v>299</v>
      </c>
      <c r="F96" s="64"/>
      <c r="G96" s="63" t="s">
        <v>863</v>
      </c>
      <c r="H96" s="65">
        <v>1.55</v>
      </c>
    </row>
    <row r="97" spans="1:8" x14ac:dyDescent="0.35">
      <c r="A97" s="63">
        <v>8185</v>
      </c>
      <c r="B97" s="63" t="s">
        <v>300</v>
      </c>
      <c r="C97" s="63"/>
      <c r="D97" s="63"/>
      <c r="E97" s="63">
        <v>13</v>
      </c>
      <c r="F97" s="64"/>
      <c r="G97" s="63" t="s">
        <v>863</v>
      </c>
      <c r="H97" s="65">
        <v>6.93</v>
      </c>
    </row>
    <row r="98" spans="1:8" x14ac:dyDescent="0.35">
      <c r="A98" s="63">
        <v>8187</v>
      </c>
      <c r="B98" s="63" t="s">
        <v>301</v>
      </c>
      <c r="C98" s="63" t="s">
        <v>302</v>
      </c>
      <c r="D98" s="63" t="s">
        <v>303</v>
      </c>
      <c r="E98" s="63">
        <v>3</v>
      </c>
      <c r="F98" s="64"/>
      <c r="G98" s="63" t="s">
        <v>863</v>
      </c>
      <c r="H98" s="65">
        <v>1.94</v>
      </c>
    </row>
    <row r="99" spans="1:8" x14ac:dyDescent="0.35">
      <c r="A99" s="63">
        <v>8188</v>
      </c>
      <c r="B99" s="63" t="s">
        <v>301</v>
      </c>
      <c r="C99" s="63" t="s">
        <v>302</v>
      </c>
      <c r="D99" s="63" t="s">
        <v>304</v>
      </c>
      <c r="E99" s="63">
        <v>6</v>
      </c>
      <c r="F99" s="64"/>
      <c r="G99" s="63" t="s">
        <v>863</v>
      </c>
      <c r="H99" s="65">
        <v>3.39</v>
      </c>
    </row>
    <row r="100" spans="1:8" x14ac:dyDescent="0.35">
      <c r="A100" s="63">
        <v>8189</v>
      </c>
      <c r="B100" s="63" t="s">
        <v>301</v>
      </c>
      <c r="C100" s="63" t="s">
        <v>302</v>
      </c>
      <c r="D100" s="68" t="s">
        <v>305</v>
      </c>
      <c r="E100" s="63">
        <v>7</v>
      </c>
      <c r="F100" s="64"/>
      <c r="G100" s="63" t="s">
        <v>863</v>
      </c>
      <c r="H100" s="65">
        <v>3.6</v>
      </c>
    </row>
    <row r="101" spans="1:8" x14ac:dyDescent="0.35">
      <c r="A101" s="63">
        <v>8190</v>
      </c>
      <c r="B101" s="63" t="s">
        <v>938</v>
      </c>
      <c r="C101" s="63" t="s">
        <v>306</v>
      </c>
      <c r="D101" s="63" t="s">
        <v>307</v>
      </c>
      <c r="E101" s="63">
        <v>2</v>
      </c>
      <c r="F101" s="64"/>
      <c r="G101" s="63" t="s">
        <v>863</v>
      </c>
      <c r="H101" s="65">
        <v>2.0699999999999998</v>
      </c>
    </row>
    <row r="102" spans="1:8" x14ac:dyDescent="0.35">
      <c r="A102" s="63">
        <v>8191</v>
      </c>
      <c r="B102" s="63" t="s">
        <v>938</v>
      </c>
      <c r="C102" s="63" t="s">
        <v>308</v>
      </c>
      <c r="D102" s="63" t="s">
        <v>309</v>
      </c>
      <c r="E102" s="63">
        <v>8</v>
      </c>
      <c r="F102" s="64"/>
      <c r="G102" s="63" t="s">
        <v>863</v>
      </c>
      <c r="H102" s="65">
        <v>4.54</v>
      </c>
    </row>
    <row r="103" spans="1:8" x14ac:dyDescent="0.35">
      <c r="A103" s="63">
        <v>8192</v>
      </c>
      <c r="B103" s="63" t="s">
        <v>938</v>
      </c>
      <c r="C103" s="63" t="s">
        <v>310</v>
      </c>
      <c r="D103" s="63" t="s">
        <v>311</v>
      </c>
      <c r="E103" s="63">
        <v>3.2</v>
      </c>
      <c r="F103" s="64"/>
      <c r="G103" s="63" t="s">
        <v>863</v>
      </c>
      <c r="H103" s="65">
        <v>2.13</v>
      </c>
    </row>
    <row r="104" spans="1:8" x14ac:dyDescent="0.35">
      <c r="A104" s="63">
        <v>8193</v>
      </c>
      <c r="B104" s="63" t="s">
        <v>312</v>
      </c>
      <c r="C104" s="63" t="s">
        <v>313</v>
      </c>
      <c r="D104" s="63"/>
      <c r="E104" s="63" t="s">
        <v>314</v>
      </c>
      <c r="F104" s="64"/>
      <c r="G104" s="63" t="s">
        <v>863</v>
      </c>
      <c r="H104" s="65">
        <v>115.15</v>
      </c>
    </row>
    <row r="105" spans="1:8" x14ac:dyDescent="0.35">
      <c r="A105" s="63">
        <v>8194</v>
      </c>
      <c r="B105" s="63" t="s">
        <v>312</v>
      </c>
      <c r="C105" s="63" t="s">
        <v>315</v>
      </c>
      <c r="D105" s="63"/>
      <c r="E105" s="63" t="s">
        <v>316</v>
      </c>
      <c r="F105" s="64"/>
      <c r="G105" s="63" t="s">
        <v>863</v>
      </c>
      <c r="H105" s="65">
        <v>138.72999999999999</v>
      </c>
    </row>
    <row r="106" spans="1:8" x14ac:dyDescent="0.35">
      <c r="A106" s="63">
        <v>8195</v>
      </c>
      <c r="B106" s="63" t="s">
        <v>317</v>
      </c>
      <c r="C106" s="63" t="s">
        <v>318</v>
      </c>
      <c r="D106" s="68" t="s">
        <v>319</v>
      </c>
      <c r="E106" s="63" t="s">
        <v>175</v>
      </c>
      <c r="F106" s="64"/>
      <c r="G106" s="63" t="s">
        <v>863</v>
      </c>
      <c r="H106" s="65">
        <v>124.22</v>
      </c>
    </row>
    <row r="107" spans="1:8" x14ac:dyDescent="0.35">
      <c r="A107" s="63">
        <v>8196</v>
      </c>
      <c r="B107" s="63" t="s">
        <v>317</v>
      </c>
      <c r="C107" s="63" t="s">
        <v>318</v>
      </c>
      <c r="D107" s="68" t="s">
        <v>319</v>
      </c>
      <c r="E107" s="63" t="s">
        <v>320</v>
      </c>
      <c r="F107" s="64"/>
      <c r="G107" s="63" t="s">
        <v>863</v>
      </c>
      <c r="H107" s="65">
        <v>137.38</v>
      </c>
    </row>
    <row r="108" spans="1:8" x14ac:dyDescent="0.35">
      <c r="A108" s="63">
        <v>8197</v>
      </c>
      <c r="B108" s="63" t="s">
        <v>317</v>
      </c>
      <c r="C108" s="63" t="s">
        <v>318</v>
      </c>
      <c r="D108" s="63" t="s">
        <v>321</v>
      </c>
      <c r="E108" s="63" t="s">
        <v>322</v>
      </c>
      <c r="F108" s="64"/>
      <c r="G108" s="63" t="s">
        <v>863</v>
      </c>
      <c r="H108" s="65">
        <v>144.78</v>
      </c>
    </row>
    <row r="109" spans="1:8" x14ac:dyDescent="0.35">
      <c r="A109" s="63">
        <v>8198</v>
      </c>
      <c r="B109" s="63" t="s">
        <v>323</v>
      </c>
      <c r="C109" s="63" t="s">
        <v>939</v>
      </c>
      <c r="D109" s="63"/>
      <c r="E109" s="63" t="s">
        <v>324</v>
      </c>
      <c r="F109" s="64"/>
      <c r="G109" s="63" t="s">
        <v>863</v>
      </c>
      <c r="H109" s="65">
        <v>198.34</v>
      </c>
    </row>
    <row r="110" spans="1:8" x14ac:dyDescent="0.35">
      <c r="A110" s="63">
        <v>8199</v>
      </c>
      <c r="B110" s="63" t="s">
        <v>325</v>
      </c>
      <c r="C110" s="68" t="s">
        <v>326</v>
      </c>
      <c r="D110" s="63"/>
      <c r="E110" s="63">
        <v>0</v>
      </c>
      <c r="F110" s="64"/>
      <c r="G110" s="63" t="s">
        <v>863</v>
      </c>
      <c r="H110" s="65">
        <v>10.29</v>
      </c>
    </row>
    <row r="111" spans="1:8" x14ac:dyDescent="0.35">
      <c r="A111" s="63">
        <v>8200</v>
      </c>
      <c r="B111" s="63" t="s">
        <v>327</v>
      </c>
      <c r="C111" s="63" t="s">
        <v>328</v>
      </c>
      <c r="D111" s="63" t="s">
        <v>329</v>
      </c>
      <c r="E111" s="63" t="s">
        <v>289</v>
      </c>
      <c r="F111" s="64" t="s">
        <v>179</v>
      </c>
      <c r="G111" s="63" t="s">
        <v>863</v>
      </c>
      <c r="H111" s="65">
        <v>9.1</v>
      </c>
    </row>
    <row r="112" spans="1:8" x14ac:dyDescent="0.35">
      <c r="A112" s="63">
        <v>8201</v>
      </c>
      <c r="B112" s="63" t="s">
        <v>327</v>
      </c>
      <c r="C112" s="63" t="s">
        <v>328</v>
      </c>
      <c r="D112" s="63" t="s">
        <v>330</v>
      </c>
      <c r="E112" s="63" t="s">
        <v>331</v>
      </c>
      <c r="F112" s="64" t="s">
        <v>179</v>
      </c>
      <c r="G112" s="63" t="s">
        <v>863</v>
      </c>
      <c r="H112" s="65">
        <v>17.3</v>
      </c>
    </row>
    <row r="113" spans="1:8" x14ac:dyDescent="0.35">
      <c r="A113" s="63">
        <v>8202</v>
      </c>
      <c r="B113" s="63" t="s">
        <v>327</v>
      </c>
      <c r="C113" s="63" t="s">
        <v>328</v>
      </c>
      <c r="D113" s="63" t="s">
        <v>332</v>
      </c>
      <c r="E113" s="63" t="s">
        <v>190</v>
      </c>
      <c r="F113" s="64" t="s">
        <v>179</v>
      </c>
      <c r="G113" s="63" t="s">
        <v>863</v>
      </c>
      <c r="H113" s="65">
        <v>32.26</v>
      </c>
    </row>
    <row r="114" spans="1:8" x14ac:dyDescent="0.35">
      <c r="A114" s="63">
        <v>8203</v>
      </c>
      <c r="B114" s="63" t="s">
        <v>327</v>
      </c>
      <c r="C114" s="63" t="s">
        <v>328</v>
      </c>
      <c r="D114" s="63" t="s">
        <v>333</v>
      </c>
      <c r="E114" s="63" t="s">
        <v>334</v>
      </c>
      <c r="F114" s="64" t="s">
        <v>179</v>
      </c>
      <c r="G114" s="63" t="s">
        <v>863</v>
      </c>
      <c r="H114" s="65">
        <v>34.17</v>
      </c>
    </row>
    <row r="115" spans="1:8" x14ac:dyDescent="0.35">
      <c r="A115" s="63">
        <v>8204</v>
      </c>
      <c r="B115" s="63" t="s">
        <v>327</v>
      </c>
      <c r="C115" s="63" t="s">
        <v>328</v>
      </c>
      <c r="D115" s="63" t="s">
        <v>185</v>
      </c>
      <c r="E115" s="63" t="s">
        <v>335</v>
      </c>
      <c r="F115" s="64" t="s">
        <v>179</v>
      </c>
      <c r="G115" s="63" t="s">
        <v>863</v>
      </c>
      <c r="H115" s="65">
        <v>51.12</v>
      </c>
    </row>
    <row r="116" spans="1:8" x14ac:dyDescent="0.35">
      <c r="A116" s="63">
        <v>8208</v>
      </c>
      <c r="B116" s="63" t="s">
        <v>940</v>
      </c>
      <c r="C116" s="63" t="s">
        <v>941</v>
      </c>
      <c r="D116" s="63"/>
      <c r="E116" s="63" t="s">
        <v>314</v>
      </c>
      <c r="F116" s="64"/>
      <c r="G116" s="63" t="s">
        <v>863</v>
      </c>
      <c r="H116" s="65">
        <v>172.12</v>
      </c>
    </row>
    <row r="117" spans="1:8" x14ac:dyDescent="0.35">
      <c r="A117" s="63">
        <v>8209</v>
      </c>
      <c r="B117" s="63" t="s">
        <v>336</v>
      </c>
      <c r="C117" s="63" t="s">
        <v>942</v>
      </c>
      <c r="D117" s="63"/>
      <c r="E117" s="63" t="s">
        <v>337</v>
      </c>
      <c r="F117" s="64"/>
      <c r="G117" s="63" t="s">
        <v>863</v>
      </c>
      <c r="H117" s="65">
        <v>95.11</v>
      </c>
    </row>
    <row r="118" spans="1:8" ht="28" x14ac:dyDescent="0.35">
      <c r="A118" s="63">
        <v>8210</v>
      </c>
      <c r="B118" s="63" t="s">
        <v>943</v>
      </c>
      <c r="C118" s="63"/>
      <c r="D118" s="63" t="s">
        <v>338</v>
      </c>
      <c r="E118" s="63" t="s">
        <v>339</v>
      </c>
      <c r="F118" s="64" t="s">
        <v>944</v>
      </c>
      <c r="G118" s="63" t="s">
        <v>863</v>
      </c>
      <c r="H118" s="65">
        <v>131.38</v>
      </c>
    </row>
    <row r="119" spans="1:8" ht="28" x14ac:dyDescent="0.35">
      <c r="A119" s="63">
        <v>8211</v>
      </c>
      <c r="B119" s="63" t="s">
        <v>943</v>
      </c>
      <c r="C119" s="63"/>
      <c r="D119" s="63" t="s">
        <v>340</v>
      </c>
      <c r="E119" s="63" t="s">
        <v>341</v>
      </c>
      <c r="F119" s="64" t="s">
        <v>944</v>
      </c>
      <c r="G119" s="63" t="s">
        <v>863</v>
      </c>
      <c r="H119" s="65">
        <v>174.33</v>
      </c>
    </row>
    <row r="120" spans="1:8" ht="28" x14ac:dyDescent="0.35">
      <c r="A120" s="63">
        <v>8212</v>
      </c>
      <c r="B120" s="63" t="s">
        <v>945</v>
      </c>
      <c r="C120" s="63"/>
      <c r="D120" s="63"/>
      <c r="E120" s="63" t="s">
        <v>337</v>
      </c>
      <c r="F120" s="64" t="s">
        <v>944</v>
      </c>
      <c r="G120" s="63" t="s">
        <v>863</v>
      </c>
      <c r="H120" s="65">
        <v>142.26</v>
      </c>
    </row>
    <row r="121" spans="1:8" x14ac:dyDescent="0.35">
      <c r="A121" s="63">
        <v>8217</v>
      </c>
      <c r="B121" s="63" t="s">
        <v>346</v>
      </c>
      <c r="C121" s="63" t="s">
        <v>946</v>
      </c>
      <c r="D121" s="63" t="s">
        <v>947</v>
      </c>
      <c r="E121" s="63">
        <v>40</v>
      </c>
      <c r="F121" s="64"/>
      <c r="G121" s="63" t="s">
        <v>863</v>
      </c>
      <c r="H121" s="65">
        <v>27.29</v>
      </c>
    </row>
    <row r="122" spans="1:8" x14ac:dyDescent="0.35">
      <c r="A122" s="63">
        <v>8218</v>
      </c>
      <c r="B122" s="63" t="s">
        <v>342</v>
      </c>
      <c r="C122" s="63" t="s">
        <v>343</v>
      </c>
      <c r="D122" s="63"/>
      <c r="E122" s="63">
        <v>33</v>
      </c>
      <c r="F122" s="64"/>
      <c r="G122" s="63" t="s">
        <v>158</v>
      </c>
      <c r="H122" s="65">
        <v>29.33</v>
      </c>
    </row>
    <row r="123" spans="1:8" x14ac:dyDescent="0.35">
      <c r="A123" s="63">
        <v>8219</v>
      </c>
      <c r="B123" s="63" t="s">
        <v>344</v>
      </c>
      <c r="C123" s="63" t="s">
        <v>948</v>
      </c>
      <c r="D123" s="63" t="s">
        <v>345</v>
      </c>
      <c r="E123" s="63">
        <v>28</v>
      </c>
      <c r="F123" s="64"/>
      <c r="G123" s="63" t="s">
        <v>863</v>
      </c>
      <c r="H123" s="65">
        <v>29.12</v>
      </c>
    </row>
    <row r="124" spans="1:8" x14ac:dyDescent="0.35">
      <c r="A124" s="63">
        <v>8220</v>
      </c>
      <c r="B124" s="63" t="s">
        <v>346</v>
      </c>
      <c r="C124" s="63"/>
      <c r="D124" s="63"/>
      <c r="E124" s="63" t="s">
        <v>157</v>
      </c>
      <c r="F124" s="64"/>
      <c r="G124" s="63" t="s">
        <v>863</v>
      </c>
      <c r="H124" s="65">
        <v>15.32</v>
      </c>
    </row>
    <row r="125" spans="1:8" x14ac:dyDescent="0.35">
      <c r="A125" s="63">
        <v>8221</v>
      </c>
      <c r="B125" s="63" t="s">
        <v>949</v>
      </c>
      <c r="C125" s="63"/>
      <c r="D125" s="63"/>
      <c r="E125" s="63" t="s">
        <v>347</v>
      </c>
      <c r="F125" s="64" t="s">
        <v>348</v>
      </c>
      <c r="G125" s="63" t="s">
        <v>863</v>
      </c>
      <c r="H125" s="65">
        <v>35.01</v>
      </c>
    </row>
    <row r="126" spans="1:8" x14ac:dyDescent="0.35">
      <c r="A126" s="63">
        <v>8222</v>
      </c>
      <c r="B126" s="63" t="s">
        <v>950</v>
      </c>
      <c r="C126" s="63"/>
      <c r="D126" s="63"/>
      <c r="E126" s="63" t="s">
        <v>349</v>
      </c>
      <c r="F126" s="64"/>
      <c r="G126" s="63" t="s">
        <v>863</v>
      </c>
      <c r="H126" s="65">
        <v>25.34</v>
      </c>
    </row>
    <row r="127" spans="1:8" x14ac:dyDescent="0.35">
      <c r="A127" s="63">
        <v>8223</v>
      </c>
      <c r="B127" s="63" t="s">
        <v>951</v>
      </c>
      <c r="C127" s="63"/>
      <c r="D127" s="63"/>
      <c r="E127" s="63" t="s">
        <v>190</v>
      </c>
      <c r="F127" s="64"/>
      <c r="G127" s="63" t="s">
        <v>863</v>
      </c>
      <c r="H127" s="65">
        <v>52.15</v>
      </c>
    </row>
    <row r="128" spans="1:8" x14ac:dyDescent="0.35">
      <c r="A128" s="63">
        <v>8224</v>
      </c>
      <c r="B128" s="63" t="s">
        <v>952</v>
      </c>
      <c r="C128" s="63" t="s">
        <v>953</v>
      </c>
      <c r="D128" s="63"/>
      <c r="E128" s="63">
        <v>145</v>
      </c>
      <c r="F128" s="64"/>
      <c r="G128" s="63" t="s">
        <v>863</v>
      </c>
      <c r="H128" s="65">
        <v>60.75</v>
      </c>
    </row>
    <row r="129" spans="1:8" x14ac:dyDescent="0.35">
      <c r="A129" s="63">
        <v>8225</v>
      </c>
      <c r="B129" s="63" t="s">
        <v>350</v>
      </c>
      <c r="C129" s="63"/>
      <c r="D129" s="63"/>
      <c r="E129" s="63" t="s">
        <v>293</v>
      </c>
      <c r="F129" s="64"/>
      <c r="G129" s="63" t="s">
        <v>863</v>
      </c>
      <c r="H129" s="65">
        <v>97.46</v>
      </c>
    </row>
    <row r="130" spans="1:8" x14ac:dyDescent="0.35">
      <c r="A130" s="63">
        <v>8226</v>
      </c>
      <c r="B130" s="63" t="s">
        <v>350</v>
      </c>
      <c r="C130" s="64"/>
      <c r="D130" s="63"/>
      <c r="E130" s="63" t="s">
        <v>351</v>
      </c>
      <c r="F130" s="64"/>
      <c r="G130" s="63" t="s">
        <v>863</v>
      </c>
      <c r="H130" s="65">
        <v>156.79</v>
      </c>
    </row>
    <row r="131" spans="1:8" x14ac:dyDescent="0.35">
      <c r="A131" s="63">
        <v>8227</v>
      </c>
      <c r="B131" s="63" t="s">
        <v>350</v>
      </c>
      <c r="C131" s="63"/>
      <c r="D131" s="63"/>
      <c r="E131" s="63">
        <v>535</v>
      </c>
      <c r="F131" s="64"/>
      <c r="G131" s="63" t="s">
        <v>863</v>
      </c>
      <c r="H131" s="65">
        <v>308.62</v>
      </c>
    </row>
    <row r="132" spans="1:8" x14ac:dyDescent="0.35">
      <c r="A132" s="63">
        <v>8228</v>
      </c>
      <c r="B132" s="63" t="s">
        <v>954</v>
      </c>
      <c r="C132" s="63" t="s">
        <v>352</v>
      </c>
      <c r="D132" s="63" t="s">
        <v>353</v>
      </c>
      <c r="E132" s="63"/>
      <c r="F132" s="64" t="s">
        <v>354</v>
      </c>
      <c r="G132" s="63" t="s">
        <v>863</v>
      </c>
      <c r="H132" s="65">
        <v>18.71</v>
      </c>
    </row>
    <row r="133" spans="1:8" x14ac:dyDescent="0.35">
      <c r="A133" s="63">
        <v>8229</v>
      </c>
      <c r="B133" s="63" t="s">
        <v>955</v>
      </c>
      <c r="C133" s="63" t="s">
        <v>355</v>
      </c>
      <c r="D133" s="63" t="s">
        <v>356</v>
      </c>
      <c r="E133" s="63"/>
      <c r="F133" s="64" t="s">
        <v>357</v>
      </c>
      <c r="G133" s="63" t="s">
        <v>863</v>
      </c>
      <c r="H133" s="65">
        <v>23.95</v>
      </c>
    </row>
    <row r="134" spans="1:8" x14ac:dyDescent="0.35">
      <c r="A134" s="63">
        <v>8240</v>
      </c>
      <c r="B134" s="63" t="s">
        <v>358</v>
      </c>
      <c r="C134" s="63"/>
      <c r="D134" s="63"/>
      <c r="E134" s="63" t="s">
        <v>289</v>
      </c>
      <c r="F134" s="64"/>
      <c r="G134" s="63" t="s">
        <v>863</v>
      </c>
      <c r="H134" s="65">
        <v>27.43</v>
      </c>
    </row>
    <row r="135" spans="1:8" x14ac:dyDescent="0.35">
      <c r="A135" s="63">
        <v>8241</v>
      </c>
      <c r="B135" s="63" t="s">
        <v>358</v>
      </c>
      <c r="C135" s="63"/>
      <c r="D135" s="63"/>
      <c r="E135" s="63" t="s">
        <v>359</v>
      </c>
      <c r="F135" s="64"/>
      <c r="G135" s="63" t="s">
        <v>863</v>
      </c>
      <c r="H135" s="65">
        <v>34.74</v>
      </c>
    </row>
    <row r="136" spans="1:8" x14ac:dyDescent="0.35">
      <c r="A136" s="63">
        <v>8242</v>
      </c>
      <c r="B136" s="63" t="s">
        <v>358</v>
      </c>
      <c r="C136" s="63"/>
      <c r="D136" s="63"/>
      <c r="E136" s="63" t="s">
        <v>349</v>
      </c>
      <c r="F136" s="64"/>
      <c r="G136" s="63" t="s">
        <v>863</v>
      </c>
      <c r="H136" s="65">
        <v>65.75</v>
      </c>
    </row>
    <row r="137" spans="1:8" x14ac:dyDescent="0.35">
      <c r="A137" s="63">
        <v>8250</v>
      </c>
      <c r="B137" s="63" t="s">
        <v>360</v>
      </c>
      <c r="C137" s="63" t="s">
        <v>361</v>
      </c>
      <c r="D137" s="63"/>
      <c r="E137" s="63" t="s">
        <v>349</v>
      </c>
      <c r="F137" s="64"/>
      <c r="G137" s="63" t="s">
        <v>863</v>
      </c>
      <c r="H137" s="65">
        <v>55.15</v>
      </c>
    </row>
    <row r="138" spans="1:8" x14ac:dyDescent="0.35">
      <c r="A138" s="63">
        <v>8251</v>
      </c>
      <c r="B138" s="63" t="s">
        <v>360</v>
      </c>
      <c r="C138" s="63" t="s">
        <v>956</v>
      </c>
      <c r="D138" s="63"/>
      <c r="E138" s="63" t="s">
        <v>362</v>
      </c>
      <c r="F138" s="64"/>
      <c r="G138" s="63" t="s">
        <v>863</v>
      </c>
      <c r="H138" s="65">
        <v>73.31</v>
      </c>
    </row>
    <row r="139" spans="1:8" x14ac:dyDescent="0.35">
      <c r="A139" s="63">
        <v>8252</v>
      </c>
      <c r="B139" s="63" t="s">
        <v>360</v>
      </c>
      <c r="C139" s="63"/>
      <c r="D139" s="63"/>
      <c r="E139" s="63" t="s">
        <v>363</v>
      </c>
      <c r="F139" s="64"/>
      <c r="G139" s="63" t="s">
        <v>863</v>
      </c>
      <c r="H139" s="65">
        <v>95.45</v>
      </c>
    </row>
    <row r="140" spans="1:8" x14ac:dyDescent="0.35">
      <c r="A140" s="63">
        <v>8253</v>
      </c>
      <c r="B140" s="63" t="s">
        <v>360</v>
      </c>
      <c r="C140" s="63"/>
      <c r="D140" s="63"/>
      <c r="E140" s="63" t="s">
        <v>208</v>
      </c>
      <c r="F140" s="64"/>
      <c r="G140" s="63" t="s">
        <v>863</v>
      </c>
      <c r="H140" s="65">
        <v>152.19999999999999</v>
      </c>
    </row>
    <row r="141" spans="1:8" x14ac:dyDescent="0.35">
      <c r="A141" s="63">
        <v>8254</v>
      </c>
      <c r="B141" s="63" t="s">
        <v>360</v>
      </c>
      <c r="C141" s="63"/>
      <c r="D141" s="63"/>
      <c r="E141" s="63" t="s">
        <v>364</v>
      </c>
      <c r="F141" s="64"/>
      <c r="G141" s="63" t="s">
        <v>863</v>
      </c>
      <c r="H141" s="65">
        <v>223.35</v>
      </c>
    </row>
    <row r="142" spans="1:8" x14ac:dyDescent="0.35">
      <c r="A142" s="63">
        <v>8255</v>
      </c>
      <c r="B142" s="63" t="s">
        <v>360</v>
      </c>
      <c r="C142" s="63" t="s">
        <v>957</v>
      </c>
      <c r="D142" s="63"/>
      <c r="E142" s="63" t="s">
        <v>365</v>
      </c>
      <c r="F142" s="64"/>
      <c r="G142" s="63" t="s">
        <v>863</v>
      </c>
      <c r="H142" s="65">
        <v>348.96</v>
      </c>
    </row>
    <row r="143" spans="1:8" x14ac:dyDescent="0.35">
      <c r="A143" s="63">
        <v>8256</v>
      </c>
      <c r="B143" s="63" t="s">
        <v>360</v>
      </c>
      <c r="C143" s="63"/>
      <c r="D143" s="63"/>
      <c r="E143" s="63" t="s">
        <v>366</v>
      </c>
      <c r="F143" s="64"/>
      <c r="G143" s="63" t="s">
        <v>863</v>
      </c>
      <c r="H143" s="65">
        <v>363.5</v>
      </c>
    </row>
    <row r="144" spans="1:8" x14ac:dyDescent="0.35">
      <c r="A144" s="63">
        <v>8260</v>
      </c>
      <c r="B144" s="63" t="s">
        <v>367</v>
      </c>
      <c r="C144" s="63"/>
      <c r="D144" s="63"/>
      <c r="E144" s="63" t="s">
        <v>293</v>
      </c>
      <c r="F144" s="64"/>
      <c r="G144" s="63" t="s">
        <v>863</v>
      </c>
      <c r="H144" s="65">
        <v>106.42</v>
      </c>
    </row>
    <row r="145" spans="1:8" x14ac:dyDescent="0.35">
      <c r="A145" s="63">
        <v>8261</v>
      </c>
      <c r="B145" s="63" t="s">
        <v>367</v>
      </c>
      <c r="C145" s="63"/>
      <c r="D145" s="63"/>
      <c r="E145" s="63" t="s">
        <v>351</v>
      </c>
      <c r="F145" s="64"/>
      <c r="G145" s="63" t="s">
        <v>863</v>
      </c>
      <c r="H145" s="65">
        <v>102.64</v>
      </c>
    </row>
    <row r="146" spans="1:8" x14ac:dyDescent="0.35">
      <c r="A146" s="63">
        <v>8262</v>
      </c>
      <c r="B146" s="63" t="s">
        <v>367</v>
      </c>
      <c r="C146" s="63"/>
      <c r="D146" s="63"/>
      <c r="E146" s="63" t="s">
        <v>173</v>
      </c>
      <c r="F146" s="64"/>
      <c r="G146" s="63" t="s">
        <v>863</v>
      </c>
      <c r="H146" s="65">
        <v>200.86</v>
      </c>
    </row>
    <row r="147" spans="1:8" x14ac:dyDescent="0.35">
      <c r="A147" s="63">
        <v>8263</v>
      </c>
      <c r="B147" s="63" t="s">
        <v>367</v>
      </c>
      <c r="C147" s="63"/>
      <c r="D147" s="63"/>
      <c r="E147" s="63" t="s">
        <v>368</v>
      </c>
      <c r="F147" s="64"/>
      <c r="G147" s="63" t="s">
        <v>863</v>
      </c>
      <c r="H147" s="65">
        <v>242.66</v>
      </c>
    </row>
    <row r="148" spans="1:8" x14ac:dyDescent="0.35">
      <c r="A148" s="63">
        <v>8269</v>
      </c>
      <c r="B148" s="63" t="s">
        <v>369</v>
      </c>
      <c r="C148" s="63" t="s">
        <v>958</v>
      </c>
      <c r="D148" s="63"/>
      <c r="E148" s="63">
        <v>0</v>
      </c>
      <c r="F148" s="64"/>
      <c r="G148" s="63" t="s">
        <v>863</v>
      </c>
      <c r="H148" s="65">
        <v>3.7</v>
      </c>
    </row>
    <row r="149" spans="1:8" ht="42" x14ac:dyDescent="0.35">
      <c r="A149" s="63">
        <v>8270</v>
      </c>
      <c r="B149" s="63" t="s">
        <v>370</v>
      </c>
      <c r="C149" s="63" t="s">
        <v>371</v>
      </c>
      <c r="D149" s="63" t="s">
        <v>372</v>
      </c>
      <c r="E149" s="63">
        <v>0</v>
      </c>
      <c r="F149" s="64" t="s">
        <v>959</v>
      </c>
      <c r="G149" s="63" t="s">
        <v>863</v>
      </c>
      <c r="H149" s="65">
        <v>4.74</v>
      </c>
    </row>
    <row r="150" spans="1:8" ht="28" x14ac:dyDescent="0.35">
      <c r="A150" s="63">
        <v>8271</v>
      </c>
      <c r="B150" s="63" t="s">
        <v>370</v>
      </c>
      <c r="C150" s="63" t="s">
        <v>371</v>
      </c>
      <c r="D150" s="63" t="s">
        <v>373</v>
      </c>
      <c r="E150" s="63">
        <v>0</v>
      </c>
      <c r="F150" s="64" t="s">
        <v>960</v>
      </c>
      <c r="G150" s="63" t="s">
        <v>863</v>
      </c>
      <c r="H150" s="65">
        <v>9.1199999999999992</v>
      </c>
    </row>
    <row r="151" spans="1:8" ht="42" x14ac:dyDescent="0.35">
      <c r="A151" s="63">
        <v>8272</v>
      </c>
      <c r="B151" s="63" t="s">
        <v>370</v>
      </c>
      <c r="C151" s="63" t="s">
        <v>371</v>
      </c>
      <c r="D151" s="63" t="s">
        <v>374</v>
      </c>
      <c r="E151" s="63">
        <v>0</v>
      </c>
      <c r="F151" s="64" t="s">
        <v>959</v>
      </c>
      <c r="G151" s="63" t="s">
        <v>863</v>
      </c>
      <c r="H151" s="65">
        <v>13.62</v>
      </c>
    </row>
    <row r="152" spans="1:8" ht="28" x14ac:dyDescent="0.35">
      <c r="A152" s="63">
        <v>8273</v>
      </c>
      <c r="B152" s="63" t="s">
        <v>370</v>
      </c>
      <c r="C152" s="63" t="s">
        <v>371</v>
      </c>
      <c r="D152" s="63" t="s">
        <v>375</v>
      </c>
      <c r="E152" s="63">
        <v>0</v>
      </c>
      <c r="F152" s="64" t="s">
        <v>960</v>
      </c>
      <c r="G152" s="63" t="s">
        <v>863</v>
      </c>
      <c r="H152" s="65">
        <v>26.52</v>
      </c>
    </row>
    <row r="153" spans="1:8" ht="28" x14ac:dyDescent="0.35">
      <c r="A153" s="63">
        <v>8275</v>
      </c>
      <c r="B153" s="63" t="s">
        <v>376</v>
      </c>
      <c r="C153" s="63" t="s">
        <v>371</v>
      </c>
      <c r="D153" s="63" t="s">
        <v>377</v>
      </c>
      <c r="E153" s="63">
        <v>0</v>
      </c>
      <c r="F153" s="64" t="s">
        <v>961</v>
      </c>
      <c r="G153" s="63" t="s">
        <v>863</v>
      </c>
      <c r="H153" s="65">
        <v>4.0599999999999996</v>
      </c>
    </row>
    <row r="154" spans="1:8" ht="28" x14ac:dyDescent="0.35">
      <c r="A154" s="63">
        <v>8276</v>
      </c>
      <c r="B154" s="63" t="s">
        <v>376</v>
      </c>
      <c r="C154" s="63" t="s">
        <v>371</v>
      </c>
      <c r="D154" s="63" t="s">
        <v>374</v>
      </c>
      <c r="E154" s="63">
        <v>0</v>
      </c>
      <c r="F154" s="64" t="s">
        <v>961</v>
      </c>
      <c r="G154" s="63" t="s">
        <v>863</v>
      </c>
      <c r="H154" s="65">
        <v>10.14</v>
      </c>
    </row>
    <row r="155" spans="1:8" ht="28" x14ac:dyDescent="0.35">
      <c r="A155" s="63">
        <v>8277</v>
      </c>
      <c r="B155" s="63" t="s">
        <v>376</v>
      </c>
      <c r="C155" s="63" t="s">
        <v>371</v>
      </c>
      <c r="D155" s="63" t="s">
        <v>378</v>
      </c>
      <c r="E155" s="63">
        <v>0</v>
      </c>
      <c r="F155" s="64" t="s">
        <v>961</v>
      </c>
      <c r="G155" s="63" t="s">
        <v>863</v>
      </c>
      <c r="H155" s="65">
        <v>14.62</v>
      </c>
    </row>
    <row r="156" spans="1:8" ht="28" x14ac:dyDescent="0.35">
      <c r="A156" s="63">
        <v>8278</v>
      </c>
      <c r="B156" s="63" t="s">
        <v>376</v>
      </c>
      <c r="C156" s="63" t="s">
        <v>371</v>
      </c>
      <c r="D156" s="63" t="s">
        <v>379</v>
      </c>
      <c r="E156" s="63">
        <v>0</v>
      </c>
      <c r="F156" s="64" t="s">
        <v>961</v>
      </c>
      <c r="G156" s="63" t="s">
        <v>863</v>
      </c>
      <c r="H156" s="65">
        <v>19.02</v>
      </c>
    </row>
    <row r="157" spans="1:8" ht="28" x14ac:dyDescent="0.35">
      <c r="A157" s="63">
        <v>8280</v>
      </c>
      <c r="B157" s="63" t="s">
        <v>380</v>
      </c>
      <c r="C157" s="63" t="s">
        <v>381</v>
      </c>
      <c r="D157" s="63" t="s">
        <v>382</v>
      </c>
      <c r="E157" s="63" t="s">
        <v>347</v>
      </c>
      <c r="F157" s="64" t="s">
        <v>962</v>
      </c>
      <c r="G157" s="63" t="s">
        <v>863</v>
      </c>
      <c r="H157" s="65">
        <v>20.46</v>
      </c>
    </row>
    <row r="158" spans="1:8" ht="28" x14ac:dyDescent="0.35">
      <c r="A158" s="63">
        <v>8281</v>
      </c>
      <c r="B158" s="63" t="s">
        <v>380</v>
      </c>
      <c r="C158" s="63" t="s">
        <v>381</v>
      </c>
      <c r="D158" s="63" t="s">
        <v>372</v>
      </c>
      <c r="E158" s="63" t="s">
        <v>164</v>
      </c>
      <c r="F158" s="64" t="s">
        <v>962</v>
      </c>
      <c r="G158" s="63" t="s">
        <v>863</v>
      </c>
      <c r="H158" s="65">
        <v>57.67</v>
      </c>
    </row>
    <row r="159" spans="1:8" ht="28" x14ac:dyDescent="0.35">
      <c r="A159" s="63">
        <v>8282</v>
      </c>
      <c r="B159" s="63" t="s">
        <v>380</v>
      </c>
      <c r="C159" s="63" t="s">
        <v>381</v>
      </c>
      <c r="D159" s="63" t="s">
        <v>383</v>
      </c>
      <c r="E159" s="63" t="s">
        <v>363</v>
      </c>
      <c r="F159" s="64" t="s">
        <v>962</v>
      </c>
      <c r="G159" s="63" t="s">
        <v>863</v>
      </c>
      <c r="H159" s="65">
        <v>82.48</v>
      </c>
    </row>
    <row r="160" spans="1:8" ht="28" x14ac:dyDescent="0.35">
      <c r="A160" s="63">
        <v>8283</v>
      </c>
      <c r="B160" s="63" t="s">
        <v>380</v>
      </c>
      <c r="C160" s="63" t="s">
        <v>381</v>
      </c>
      <c r="D160" s="63" t="s">
        <v>373</v>
      </c>
      <c r="E160" s="63" t="s">
        <v>384</v>
      </c>
      <c r="F160" s="64" t="s">
        <v>962</v>
      </c>
      <c r="G160" s="63" t="s">
        <v>863</v>
      </c>
      <c r="H160" s="65">
        <v>137.11000000000001</v>
      </c>
    </row>
    <row r="161" spans="1:8" ht="28" x14ac:dyDescent="0.35">
      <c r="A161" s="63">
        <v>8284</v>
      </c>
      <c r="B161" s="63" t="s">
        <v>380</v>
      </c>
      <c r="C161" s="63" t="s">
        <v>381</v>
      </c>
      <c r="D161" s="63" t="s">
        <v>385</v>
      </c>
      <c r="E161" s="63" t="s">
        <v>386</v>
      </c>
      <c r="F161" s="64" t="s">
        <v>962</v>
      </c>
      <c r="G161" s="63" t="s">
        <v>863</v>
      </c>
      <c r="H161" s="65">
        <v>272.66000000000003</v>
      </c>
    </row>
    <row r="162" spans="1:8" ht="28" x14ac:dyDescent="0.35">
      <c r="A162" s="63">
        <v>8285</v>
      </c>
      <c r="B162" s="63" t="s">
        <v>380</v>
      </c>
      <c r="C162" s="63" t="s">
        <v>381</v>
      </c>
      <c r="D162" s="63" t="s">
        <v>375</v>
      </c>
      <c r="E162" s="63" t="s">
        <v>387</v>
      </c>
      <c r="F162" s="64" t="s">
        <v>962</v>
      </c>
      <c r="G162" s="63" t="s">
        <v>863</v>
      </c>
      <c r="H162" s="65">
        <v>309.18</v>
      </c>
    </row>
    <row r="163" spans="1:8" ht="28" x14ac:dyDescent="0.35">
      <c r="A163" s="63">
        <v>8286</v>
      </c>
      <c r="B163" s="63" t="s">
        <v>380</v>
      </c>
      <c r="C163" s="63" t="s">
        <v>381</v>
      </c>
      <c r="D163" s="63" t="s">
        <v>388</v>
      </c>
      <c r="E163" s="63" t="s">
        <v>389</v>
      </c>
      <c r="F163" s="64" t="s">
        <v>962</v>
      </c>
      <c r="G163" s="63" t="s">
        <v>863</v>
      </c>
      <c r="H163" s="65">
        <v>472.94</v>
      </c>
    </row>
    <row r="164" spans="1:8" x14ac:dyDescent="0.35">
      <c r="A164" s="63">
        <v>8287</v>
      </c>
      <c r="B164" s="63" t="s">
        <v>390</v>
      </c>
      <c r="C164" s="63" t="s">
        <v>391</v>
      </c>
      <c r="D164" s="63"/>
      <c r="E164" s="63">
        <v>184</v>
      </c>
      <c r="F164" s="64"/>
      <c r="G164" s="63" t="s">
        <v>863</v>
      </c>
      <c r="H164" s="65">
        <v>104.57</v>
      </c>
    </row>
    <row r="165" spans="1:8" x14ac:dyDescent="0.35">
      <c r="A165" s="63">
        <v>8288</v>
      </c>
      <c r="B165" s="63" t="s">
        <v>390</v>
      </c>
      <c r="C165" s="63" t="s">
        <v>392</v>
      </c>
      <c r="D165" s="63"/>
      <c r="E165" s="63">
        <v>238</v>
      </c>
      <c r="F165" s="64"/>
      <c r="G165" s="63" t="s">
        <v>863</v>
      </c>
      <c r="H165" s="65">
        <v>120.67</v>
      </c>
    </row>
    <row r="166" spans="1:8" x14ac:dyDescent="0.35">
      <c r="A166" s="63">
        <v>8289</v>
      </c>
      <c r="B166" s="63" t="s">
        <v>390</v>
      </c>
      <c r="C166" s="63" t="s">
        <v>963</v>
      </c>
      <c r="D166" s="63"/>
      <c r="E166" s="63">
        <v>230</v>
      </c>
      <c r="F166" s="64"/>
      <c r="G166" s="63" t="s">
        <v>863</v>
      </c>
      <c r="H166" s="65">
        <v>135.66</v>
      </c>
    </row>
    <row r="167" spans="1:8" x14ac:dyDescent="0.35">
      <c r="A167" s="63">
        <v>8290</v>
      </c>
      <c r="B167" s="63" t="s">
        <v>393</v>
      </c>
      <c r="C167" s="63" t="s">
        <v>394</v>
      </c>
      <c r="D167" s="63" t="s">
        <v>395</v>
      </c>
      <c r="E167" s="63" t="s">
        <v>396</v>
      </c>
      <c r="F167" s="64"/>
      <c r="G167" s="63" t="s">
        <v>863</v>
      </c>
      <c r="H167" s="65">
        <v>4.46</v>
      </c>
    </row>
    <row r="168" spans="1:8" x14ac:dyDescent="0.35">
      <c r="A168" s="63">
        <v>8300</v>
      </c>
      <c r="B168" s="63" t="s">
        <v>397</v>
      </c>
      <c r="C168" s="63" t="s">
        <v>371</v>
      </c>
      <c r="D168" s="63" t="s">
        <v>398</v>
      </c>
      <c r="E168" s="63" t="s">
        <v>399</v>
      </c>
      <c r="F168" s="64"/>
      <c r="G168" s="63" t="s">
        <v>863</v>
      </c>
      <c r="H168" s="65">
        <v>13.63</v>
      </c>
    </row>
    <row r="169" spans="1:8" x14ac:dyDescent="0.35">
      <c r="A169" s="63">
        <v>8301</v>
      </c>
      <c r="B169" s="63" t="s">
        <v>397</v>
      </c>
      <c r="C169" s="63" t="s">
        <v>371</v>
      </c>
      <c r="D169" s="63" t="s">
        <v>400</v>
      </c>
      <c r="E169" s="63" t="s">
        <v>164</v>
      </c>
      <c r="F169" s="64"/>
      <c r="G169" s="63" t="s">
        <v>863</v>
      </c>
      <c r="H169" s="65">
        <v>18.66</v>
      </c>
    </row>
    <row r="170" spans="1:8" x14ac:dyDescent="0.35">
      <c r="A170" s="63">
        <v>8302</v>
      </c>
      <c r="B170" s="63" t="s">
        <v>397</v>
      </c>
      <c r="C170" s="63" t="s">
        <v>371</v>
      </c>
      <c r="D170" s="63" t="s">
        <v>401</v>
      </c>
      <c r="E170" s="63" t="s">
        <v>402</v>
      </c>
      <c r="F170" s="64"/>
      <c r="G170" s="63" t="s">
        <v>863</v>
      </c>
      <c r="H170" s="65">
        <v>26.03</v>
      </c>
    </row>
    <row r="171" spans="1:8" x14ac:dyDescent="0.35">
      <c r="A171" s="63">
        <v>8303</v>
      </c>
      <c r="B171" s="63" t="s">
        <v>397</v>
      </c>
      <c r="C171" s="63" t="s">
        <v>371</v>
      </c>
      <c r="D171" s="63" t="s">
        <v>403</v>
      </c>
      <c r="E171" s="63" t="s">
        <v>404</v>
      </c>
      <c r="F171" s="64"/>
      <c r="G171" s="63" t="s">
        <v>863</v>
      </c>
      <c r="H171" s="65">
        <v>57.41</v>
      </c>
    </row>
    <row r="172" spans="1:8" x14ac:dyDescent="0.35">
      <c r="A172" s="63">
        <v>8306</v>
      </c>
      <c r="B172" s="63" t="s">
        <v>964</v>
      </c>
      <c r="C172" s="63" t="s">
        <v>965</v>
      </c>
      <c r="D172" s="63" t="s">
        <v>405</v>
      </c>
      <c r="E172" s="63">
        <v>94.9</v>
      </c>
      <c r="F172" s="64" t="s">
        <v>406</v>
      </c>
      <c r="G172" s="63" t="s">
        <v>863</v>
      </c>
      <c r="H172" s="65">
        <v>46.49</v>
      </c>
    </row>
    <row r="173" spans="1:8" x14ac:dyDescent="0.35">
      <c r="A173" s="63">
        <v>8307</v>
      </c>
      <c r="B173" s="63" t="s">
        <v>964</v>
      </c>
      <c r="C173" s="63" t="s">
        <v>966</v>
      </c>
      <c r="D173" s="63" t="s">
        <v>407</v>
      </c>
      <c r="E173" s="63">
        <v>94.9</v>
      </c>
      <c r="F173" s="64" t="s">
        <v>408</v>
      </c>
      <c r="G173" s="63" t="s">
        <v>863</v>
      </c>
      <c r="H173" s="65">
        <v>53.54</v>
      </c>
    </row>
    <row r="174" spans="1:8" x14ac:dyDescent="0.35">
      <c r="A174" s="63">
        <v>8308</v>
      </c>
      <c r="B174" s="63" t="s">
        <v>964</v>
      </c>
      <c r="C174" s="63" t="s">
        <v>967</v>
      </c>
      <c r="D174" s="63" t="s">
        <v>409</v>
      </c>
      <c r="E174" s="63">
        <v>117.5</v>
      </c>
      <c r="F174" s="64" t="s">
        <v>408</v>
      </c>
      <c r="G174" s="63" t="s">
        <v>863</v>
      </c>
      <c r="H174" s="65">
        <v>58.74</v>
      </c>
    </row>
    <row r="175" spans="1:8" x14ac:dyDescent="0.35">
      <c r="A175" s="63">
        <v>8309</v>
      </c>
      <c r="B175" s="63" t="s">
        <v>410</v>
      </c>
      <c r="C175" s="63" t="s">
        <v>968</v>
      </c>
      <c r="D175" s="63"/>
      <c r="E175" s="63">
        <v>0</v>
      </c>
      <c r="F175" s="64"/>
      <c r="G175" s="63" t="s">
        <v>863</v>
      </c>
      <c r="H175" s="65">
        <v>3.58</v>
      </c>
    </row>
    <row r="176" spans="1:8" x14ac:dyDescent="0.35">
      <c r="A176" s="63">
        <v>8310</v>
      </c>
      <c r="B176" s="63" t="s">
        <v>411</v>
      </c>
      <c r="C176" s="63" t="s">
        <v>412</v>
      </c>
      <c r="D176" s="63" t="s">
        <v>413</v>
      </c>
      <c r="E176" s="63" t="s">
        <v>157</v>
      </c>
      <c r="F176" s="64"/>
      <c r="G176" s="63" t="s">
        <v>863</v>
      </c>
      <c r="H176" s="65">
        <v>4.95</v>
      </c>
    </row>
    <row r="177" spans="1:8" x14ac:dyDescent="0.35">
      <c r="A177" s="63">
        <v>8311</v>
      </c>
      <c r="B177" s="63" t="s">
        <v>411</v>
      </c>
      <c r="C177" s="63" t="s">
        <v>412</v>
      </c>
      <c r="D177" s="63" t="s">
        <v>414</v>
      </c>
      <c r="E177" s="63" t="s">
        <v>415</v>
      </c>
      <c r="F177" s="64"/>
      <c r="G177" s="63" t="s">
        <v>863</v>
      </c>
      <c r="H177" s="65">
        <v>7.92</v>
      </c>
    </row>
    <row r="178" spans="1:8" x14ac:dyDescent="0.35">
      <c r="A178" s="63" t="s">
        <v>969</v>
      </c>
      <c r="B178" s="63" t="s">
        <v>411</v>
      </c>
      <c r="C178" s="63"/>
      <c r="D178" s="63" t="s">
        <v>970</v>
      </c>
      <c r="E178" s="63">
        <v>44</v>
      </c>
      <c r="F178" s="64"/>
      <c r="G178" s="63" t="s">
        <v>863</v>
      </c>
      <c r="H178" s="65">
        <v>25</v>
      </c>
    </row>
    <row r="179" spans="1:8" x14ac:dyDescent="0.35">
      <c r="A179" s="63">
        <v>8312</v>
      </c>
      <c r="B179" s="63" t="s">
        <v>411</v>
      </c>
      <c r="C179" s="63" t="s">
        <v>412</v>
      </c>
      <c r="D179" s="63" t="s">
        <v>416</v>
      </c>
      <c r="E179" s="63" t="s">
        <v>417</v>
      </c>
      <c r="F179" s="64"/>
      <c r="G179" s="63" t="s">
        <v>863</v>
      </c>
      <c r="H179" s="65">
        <v>25.92</v>
      </c>
    </row>
    <row r="180" spans="1:8" x14ac:dyDescent="0.35">
      <c r="A180" s="63">
        <v>8313</v>
      </c>
      <c r="B180" s="63" t="s">
        <v>411</v>
      </c>
      <c r="C180" s="63" t="s">
        <v>412</v>
      </c>
      <c r="D180" s="63" t="s">
        <v>418</v>
      </c>
      <c r="E180" s="63" t="s">
        <v>334</v>
      </c>
      <c r="F180" s="64"/>
      <c r="G180" s="63" t="s">
        <v>863</v>
      </c>
      <c r="H180" s="65">
        <v>40.01</v>
      </c>
    </row>
    <row r="181" spans="1:8" x14ac:dyDescent="0.35">
      <c r="A181" s="63">
        <v>8314</v>
      </c>
      <c r="B181" s="63" t="s">
        <v>411</v>
      </c>
      <c r="C181" s="63" t="s">
        <v>412</v>
      </c>
      <c r="D181" s="63" t="s">
        <v>419</v>
      </c>
      <c r="E181" s="63" t="s">
        <v>337</v>
      </c>
      <c r="F181" s="64"/>
      <c r="G181" s="63" t="s">
        <v>863</v>
      </c>
      <c r="H181" s="65">
        <v>55.67</v>
      </c>
    </row>
    <row r="182" spans="1:8" x14ac:dyDescent="0.35">
      <c r="A182" s="63">
        <v>8315</v>
      </c>
      <c r="B182" s="63" t="s">
        <v>411</v>
      </c>
      <c r="C182" s="63" t="s">
        <v>412</v>
      </c>
      <c r="D182" s="63" t="s">
        <v>420</v>
      </c>
      <c r="E182" s="63" t="s">
        <v>293</v>
      </c>
      <c r="F182" s="64"/>
      <c r="G182" s="63" t="s">
        <v>863</v>
      </c>
      <c r="H182" s="65">
        <v>77.67</v>
      </c>
    </row>
    <row r="183" spans="1:8" x14ac:dyDescent="0.35">
      <c r="A183" s="63">
        <v>8316</v>
      </c>
      <c r="B183" s="63" t="s">
        <v>411</v>
      </c>
      <c r="C183" s="63" t="s">
        <v>412</v>
      </c>
      <c r="D183" s="63" t="s">
        <v>421</v>
      </c>
      <c r="E183" s="63" t="s">
        <v>351</v>
      </c>
      <c r="F183" s="64"/>
      <c r="G183" s="63" t="s">
        <v>863</v>
      </c>
      <c r="H183" s="65">
        <v>88.84</v>
      </c>
    </row>
    <row r="184" spans="1:8" x14ac:dyDescent="0.35">
      <c r="A184" s="63">
        <v>8317</v>
      </c>
      <c r="B184" s="63" t="s">
        <v>411</v>
      </c>
      <c r="C184" s="63" t="s">
        <v>412</v>
      </c>
      <c r="D184" s="63" t="s">
        <v>422</v>
      </c>
      <c r="E184" s="63" t="s">
        <v>173</v>
      </c>
      <c r="F184" s="64"/>
      <c r="G184" s="63" t="s">
        <v>863</v>
      </c>
      <c r="H184" s="65">
        <v>99.73</v>
      </c>
    </row>
    <row r="185" spans="1:8" x14ac:dyDescent="0.35">
      <c r="A185" s="63" t="s">
        <v>971</v>
      </c>
      <c r="B185" s="63" t="s">
        <v>411</v>
      </c>
      <c r="C185" s="63" t="s">
        <v>412</v>
      </c>
      <c r="D185" s="63" t="s">
        <v>972</v>
      </c>
      <c r="E185" s="63">
        <v>464</v>
      </c>
      <c r="F185" s="64" t="s">
        <v>432</v>
      </c>
      <c r="G185" s="63" t="s">
        <v>863</v>
      </c>
      <c r="H185" s="65">
        <v>118.18</v>
      </c>
    </row>
    <row r="186" spans="1:8" x14ac:dyDescent="0.35">
      <c r="A186" s="63">
        <v>8318</v>
      </c>
      <c r="B186" s="63" t="s">
        <v>411</v>
      </c>
      <c r="C186" s="63" t="s">
        <v>412</v>
      </c>
      <c r="D186" s="63" t="s">
        <v>423</v>
      </c>
      <c r="E186" s="63" t="s">
        <v>424</v>
      </c>
      <c r="F186" s="64"/>
      <c r="G186" s="63" t="s">
        <v>863</v>
      </c>
      <c r="H186" s="65">
        <v>159.09</v>
      </c>
    </row>
    <row r="187" spans="1:8" x14ac:dyDescent="0.35">
      <c r="A187" s="63">
        <v>8319</v>
      </c>
      <c r="B187" s="63" t="s">
        <v>411</v>
      </c>
      <c r="C187" s="63" t="s">
        <v>412</v>
      </c>
      <c r="D187" s="63" t="s">
        <v>425</v>
      </c>
      <c r="E187" s="63" t="s">
        <v>389</v>
      </c>
      <c r="F187" s="64"/>
      <c r="G187" s="63" t="s">
        <v>863</v>
      </c>
      <c r="H187" s="65">
        <v>204.67</v>
      </c>
    </row>
    <row r="188" spans="1:8" x14ac:dyDescent="0.35">
      <c r="A188" s="63">
        <v>8320</v>
      </c>
      <c r="B188" s="63" t="s">
        <v>411</v>
      </c>
      <c r="C188" s="63" t="s">
        <v>412</v>
      </c>
      <c r="D188" s="63" t="s">
        <v>426</v>
      </c>
      <c r="E188" s="63">
        <v>1645</v>
      </c>
      <c r="F188" s="64" t="s">
        <v>427</v>
      </c>
      <c r="G188" s="63" t="s">
        <v>863</v>
      </c>
      <c r="H188" s="65">
        <v>362.2</v>
      </c>
    </row>
    <row r="189" spans="1:8" x14ac:dyDescent="0.35">
      <c r="A189" s="63">
        <v>8321</v>
      </c>
      <c r="B189" s="63" t="s">
        <v>411</v>
      </c>
      <c r="C189" s="63" t="s">
        <v>412</v>
      </c>
      <c r="D189" s="63" t="s">
        <v>428</v>
      </c>
      <c r="E189" s="63" t="s">
        <v>429</v>
      </c>
      <c r="F189" s="64"/>
      <c r="G189" s="63" t="s">
        <v>863</v>
      </c>
      <c r="H189" s="65">
        <v>561.53</v>
      </c>
    </row>
    <row r="190" spans="1:8" x14ac:dyDescent="0.35">
      <c r="A190" s="63">
        <v>8322</v>
      </c>
      <c r="B190" s="63" t="s">
        <v>411</v>
      </c>
      <c r="C190" s="63" t="s">
        <v>412</v>
      </c>
      <c r="D190" s="63" t="s">
        <v>430</v>
      </c>
      <c r="E190" s="63" t="s">
        <v>431</v>
      </c>
      <c r="F190" s="64" t="s">
        <v>432</v>
      </c>
      <c r="G190" s="63" t="s">
        <v>863</v>
      </c>
      <c r="H190" s="65">
        <v>467.83</v>
      </c>
    </row>
    <row r="191" spans="1:8" x14ac:dyDescent="0.35">
      <c r="A191" s="63">
        <v>8323</v>
      </c>
      <c r="B191" s="63" t="s">
        <v>411</v>
      </c>
      <c r="C191" s="63" t="s">
        <v>412</v>
      </c>
      <c r="D191" s="63" t="s">
        <v>433</v>
      </c>
      <c r="E191" s="63" t="s">
        <v>434</v>
      </c>
      <c r="F191" s="64" t="s">
        <v>432</v>
      </c>
      <c r="G191" s="63" t="s">
        <v>863</v>
      </c>
      <c r="H191" s="65">
        <v>544.92999999999995</v>
      </c>
    </row>
    <row r="192" spans="1:8" x14ac:dyDescent="0.35">
      <c r="A192" s="63">
        <v>8324</v>
      </c>
      <c r="B192" s="63" t="s">
        <v>411</v>
      </c>
      <c r="C192" s="63" t="s">
        <v>412</v>
      </c>
      <c r="D192" s="63" t="s">
        <v>435</v>
      </c>
      <c r="E192" s="63">
        <v>2500</v>
      </c>
      <c r="F192" s="64" t="s">
        <v>432</v>
      </c>
      <c r="G192" s="63" t="s">
        <v>863</v>
      </c>
      <c r="H192" s="65">
        <v>544.92999999999995</v>
      </c>
    </row>
    <row r="193" spans="1:8" x14ac:dyDescent="0.35">
      <c r="A193" s="63">
        <v>8325</v>
      </c>
      <c r="B193" s="63" t="s">
        <v>411</v>
      </c>
      <c r="C193" s="63" t="s">
        <v>412</v>
      </c>
      <c r="D193" s="63" t="s">
        <v>436</v>
      </c>
      <c r="E193" s="63">
        <v>63</v>
      </c>
      <c r="F193" s="64" t="s">
        <v>427</v>
      </c>
      <c r="G193" s="63" t="s">
        <v>863</v>
      </c>
      <c r="H193" s="65">
        <v>23.48</v>
      </c>
    </row>
    <row r="194" spans="1:8" x14ac:dyDescent="0.35">
      <c r="A194" s="63">
        <v>8326</v>
      </c>
      <c r="B194" s="63" t="s">
        <v>411</v>
      </c>
      <c r="C194" s="63" t="s">
        <v>412</v>
      </c>
      <c r="D194" s="63" t="s">
        <v>437</v>
      </c>
      <c r="E194" s="63">
        <v>35</v>
      </c>
      <c r="F194" s="64" t="s">
        <v>438</v>
      </c>
      <c r="G194" s="63" t="s">
        <v>863</v>
      </c>
      <c r="H194" s="65">
        <v>16.7</v>
      </c>
    </row>
    <row r="195" spans="1:8" x14ac:dyDescent="0.35">
      <c r="A195" s="63">
        <v>8327</v>
      </c>
      <c r="B195" s="63" t="s">
        <v>440</v>
      </c>
      <c r="C195" s="63" t="s">
        <v>412</v>
      </c>
      <c r="D195" s="63" t="s">
        <v>439</v>
      </c>
      <c r="E195" s="63">
        <v>1065</v>
      </c>
      <c r="F195" s="64"/>
      <c r="G195" s="63" t="s">
        <v>863</v>
      </c>
      <c r="H195" s="65">
        <v>235.71</v>
      </c>
    </row>
    <row r="196" spans="1:8" x14ac:dyDescent="0.35">
      <c r="A196" s="63" t="s">
        <v>973</v>
      </c>
      <c r="B196" s="63" t="s">
        <v>411</v>
      </c>
      <c r="C196" s="63" t="s">
        <v>412</v>
      </c>
      <c r="D196" s="63" t="s">
        <v>441</v>
      </c>
      <c r="E196" s="63">
        <v>120</v>
      </c>
      <c r="F196" s="64"/>
      <c r="G196" s="63" t="s">
        <v>863</v>
      </c>
      <c r="H196" s="65">
        <v>32.090000000000003</v>
      </c>
    </row>
    <row r="197" spans="1:8" ht="42" x14ac:dyDescent="0.35">
      <c r="A197" s="63" t="s">
        <v>974</v>
      </c>
      <c r="B197" s="63" t="s">
        <v>975</v>
      </c>
      <c r="C197" s="63" t="s">
        <v>976</v>
      </c>
      <c r="D197" s="63" t="s">
        <v>977</v>
      </c>
      <c r="E197" s="63">
        <v>10915</v>
      </c>
      <c r="F197" s="64" t="s">
        <v>978</v>
      </c>
      <c r="G197" s="63" t="s">
        <v>863</v>
      </c>
      <c r="H197" s="65">
        <v>2600</v>
      </c>
    </row>
    <row r="198" spans="1:8" ht="42" x14ac:dyDescent="0.35">
      <c r="A198" s="63" t="s">
        <v>979</v>
      </c>
      <c r="B198" s="63" t="s">
        <v>975</v>
      </c>
      <c r="C198" s="63" t="s">
        <v>976</v>
      </c>
      <c r="D198" s="63" t="s">
        <v>980</v>
      </c>
      <c r="E198" s="63">
        <v>10915</v>
      </c>
      <c r="F198" s="64" t="s">
        <v>981</v>
      </c>
      <c r="G198" s="63" t="s">
        <v>863</v>
      </c>
      <c r="H198" s="65">
        <v>800</v>
      </c>
    </row>
    <row r="199" spans="1:8" x14ac:dyDescent="0.35">
      <c r="A199" s="63">
        <v>8328</v>
      </c>
      <c r="B199" s="63" t="s">
        <v>411</v>
      </c>
      <c r="C199" s="63" t="s">
        <v>412</v>
      </c>
      <c r="D199" s="63" t="s">
        <v>442</v>
      </c>
      <c r="E199" s="63">
        <v>1355</v>
      </c>
      <c r="F199" s="64"/>
      <c r="G199" s="63" t="s">
        <v>863</v>
      </c>
      <c r="H199" s="65">
        <v>299.27999999999997</v>
      </c>
    </row>
    <row r="200" spans="1:8" x14ac:dyDescent="0.35">
      <c r="A200" s="63" t="s">
        <v>982</v>
      </c>
      <c r="B200" s="63" t="s">
        <v>443</v>
      </c>
      <c r="C200" s="63" t="s">
        <v>412</v>
      </c>
      <c r="D200" s="63" t="s">
        <v>444</v>
      </c>
      <c r="E200" s="63"/>
      <c r="F200" s="64" t="s">
        <v>427</v>
      </c>
      <c r="G200" s="63" t="s">
        <v>863</v>
      </c>
      <c r="H200" s="65">
        <v>496.86</v>
      </c>
    </row>
    <row r="201" spans="1:8" x14ac:dyDescent="0.35">
      <c r="A201" s="63">
        <v>8329</v>
      </c>
      <c r="B201" s="63" t="s">
        <v>411</v>
      </c>
      <c r="C201" s="63" t="s">
        <v>412</v>
      </c>
      <c r="D201" s="63" t="s">
        <v>445</v>
      </c>
      <c r="E201" s="63" t="s">
        <v>431</v>
      </c>
      <c r="F201" s="64" t="s">
        <v>427</v>
      </c>
      <c r="G201" s="63" t="s">
        <v>863</v>
      </c>
      <c r="H201" s="65">
        <v>450.78</v>
      </c>
    </row>
    <row r="202" spans="1:8" ht="28" x14ac:dyDescent="0.35">
      <c r="A202" s="63">
        <v>8330</v>
      </c>
      <c r="B202" s="63" t="s">
        <v>446</v>
      </c>
      <c r="C202" s="63" t="s">
        <v>447</v>
      </c>
      <c r="D202" s="63" t="s">
        <v>448</v>
      </c>
      <c r="E202" s="63" t="s">
        <v>291</v>
      </c>
      <c r="F202" s="64" t="s">
        <v>983</v>
      </c>
      <c r="G202" s="63" t="s">
        <v>863</v>
      </c>
      <c r="H202" s="65">
        <v>44.6</v>
      </c>
    </row>
    <row r="203" spans="1:8" ht="28" x14ac:dyDescent="0.35">
      <c r="A203" s="63">
        <v>8331</v>
      </c>
      <c r="B203" s="63" t="s">
        <v>446</v>
      </c>
      <c r="C203" s="63" t="s">
        <v>447</v>
      </c>
      <c r="D203" s="63" t="s">
        <v>449</v>
      </c>
      <c r="E203" s="63" t="s">
        <v>175</v>
      </c>
      <c r="F203" s="64" t="s">
        <v>983</v>
      </c>
      <c r="G203" s="63" t="s">
        <v>863</v>
      </c>
      <c r="H203" s="65">
        <v>65.12</v>
      </c>
    </row>
    <row r="204" spans="1:8" ht="28" x14ac:dyDescent="0.35">
      <c r="A204" s="63">
        <v>8332</v>
      </c>
      <c r="B204" s="63" t="s">
        <v>446</v>
      </c>
      <c r="C204" s="63" t="s">
        <v>447</v>
      </c>
      <c r="D204" s="63" t="s">
        <v>450</v>
      </c>
      <c r="E204" s="63" t="s">
        <v>451</v>
      </c>
      <c r="F204" s="64" t="s">
        <v>984</v>
      </c>
      <c r="G204" s="63" t="s">
        <v>863</v>
      </c>
      <c r="H204" s="65">
        <v>100.61</v>
      </c>
    </row>
    <row r="205" spans="1:8" x14ac:dyDescent="0.35">
      <c r="A205" s="63">
        <v>8334</v>
      </c>
      <c r="B205" s="63" t="s">
        <v>446</v>
      </c>
      <c r="C205" s="63" t="s">
        <v>985</v>
      </c>
      <c r="D205" s="63" t="s">
        <v>986</v>
      </c>
      <c r="E205" s="63">
        <v>275</v>
      </c>
      <c r="F205" s="64"/>
      <c r="G205" s="63" t="s">
        <v>863</v>
      </c>
      <c r="H205" s="65">
        <v>124</v>
      </c>
    </row>
    <row r="206" spans="1:8" ht="28" x14ac:dyDescent="0.35">
      <c r="A206" s="63">
        <v>8350</v>
      </c>
      <c r="B206" s="63" t="s">
        <v>452</v>
      </c>
      <c r="C206" s="63" t="s">
        <v>394</v>
      </c>
      <c r="D206" s="63" t="s">
        <v>453</v>
      </c>
      <c r="E206" s="63">
        <v>0</v>
      </c>
      <c r="F206" s="64" t="s">
        <v>987</v>
      </c>
      <c r="G206" s="63" t="s">
        <v>863</v>
      </c>
      <c r="H206" s="65">
        <v>0.16</v>
      </c>
    </row>
    <row r="207" spans="1:8" ht="28" x14ac:dyDescent="0.35">
      <c r="A207" s="63">
        <v>8351</v>
      </c>
      <c r="B207" s="63" t="s">
        <v>452</v>
      </c>
      <c r="C207" s="63" t="s">
        <v>394</v>
      </c>
      <c r="D207" s="63" t="s">
        <v>454</v>
      </c>
      <c r="E207" s="63">
        <v>0</v>
      </c>
      <c r="F207" s="64" t="s">
        <v>987</v>
      </c>
      <c r="G207" s="63" t="s">
        <v>863</v>
      </c>
      <c r="H207" s="65">
        <v>0.24</v>
      </c>
    </row>
    <row r="208" spans="1:8" ht="28" x14ac:dyDescent="0.35">
      <c r="A208" s="63">
        <v>8352</v>
      </c>
      <c r="B208" s="63" t="s">
        <v>452</v>
      </c>
      <c r="C208" s="63" t="s">
        <v>394</v>
      </c>
      <c r="D208" s="63" t="s">
        <v>329</v>
      </c>
      <c r="E208" s="63">
        <v>0</v>
      </c>
      <c r="F208" s="64" t="s">
        <v>987</v>
      </c>
      <c r="G208" s="63" t="s">
        <v>863</v>
      </c>
      <c r="H208" s="65">
        <v>0.61</v>
      </c>
    </row>
    <row r="209" spans="1:8" ht="28" x14ac:dyDescent="0.35">
      <c r="A209" s="63">
        <v>8353</v>
      </c>
      <c r="B209" s="63" t="s">
        <v>452</v>
      </c>
      <c r="C209" s="63" t="s">
        <v>394</v>
      </c>
      <c r="D209" s="63" t="s">
        <v>455</v>
      </c>
      <c r="E209" s="63">
        <v>0</v>
      </c>
      <c r="F209" s="64" t="s">
        <v>987</v>
      </c>
      <c r="G209" s="63" t="s">
        <v>863</v>
      </c>
      <c r="H209" s="65">
        <v>0.63</v>
      </c>
    </row>
    <row r="210" spans="1:8" ht="28" x14ac:dyDescent="0.35">
      <c r="A210" s="63">
        <v>8354</v>
      </c>
      <c r="B210" s="63" t="s">
        <v>452</v>
      </c>
      <c r="C210" s="63" t="s">
        <v>394</v>
      </c>
      <c r="D210" s="63" t="s">
        <v>332</v>
      </c>
      <c r="E210" s="63">
        <v>0</v>
      </c>
      <c r="F210" s="64" t="s">
        <v>987</v>
      </c>
      <c r="G210" s="63" t="s">
        <v>863</v>
      </c>
      <c r="H210" s="65">
        <v>0.93</v>
      </c>
    </row>
    <row r="211" spans="1:8" ht="28" x14ac:dyDescent="0.35">
      <c r="A211" s="63">
        <v>8355</v>
      </c>
      <c r="B211" s="63" t="s">
        <v>452</v>
      </c>
      <c r="C211" s="63" t="s">
        <v>394</v>
      </c>
      <c r="D211" s="63" t="s">
        <v>183</v>
      </c>
      <c r="E211" s="63">
        <v>0</v>
      </c>
      <c r="F211" s="64" t="s">
        <v>987</v>
      </c>
      <c r="G211" s="63" t="s">
        <v>863</v>
      </c>
      <c r="H211" s="65">
        <v>1.73</v>
      </c>
    </row>
    <row r="212" spans="1:8" ht="28" x14ac:dyDescent="0.35">
      <c r="A212" s="63">
        <v>8356</v>
      </c>
      <c r="B212" s="63" t="s">
        <v>456</v>
      </c>
      <c r="C212" s="63" t="s">
        <v>394</v>
      </c>
      <c r="D212" s="63" t="s">
        <v>453</v>
      </c>
      <c r="E212" s="63">
        <v>0</v>
      </c>
      <c r="F212" s="64" t="s">
        <v>987</v>
      </c>
      <c r="G212" s="63" t="s">
        <v>863</v>
      </c>
      <c r="H212" s="65">
        <v>0.28999999999999998</v>
      </c>
    </row>
    <row r="213" spans="1:8" ht="28" x14ac:dyDescent="0.35">
      <c r="A213" s="63">
        <v>8357</v>
      </c>
      <c r="B213" s="63" t="s">
        <v>456</v>
      </c>
      <c r="C213" s="63" t="s">
        <v>394</v>
      </c>
      <c r="D213" s="63" t="s">
        <v>454</v>
      </c>
      <c r="E213" s="63">
        <v>0</v>
      </c>
      <c r="F213" s="64" t="s">
        <v>987</v>
      </c>
      <c r="G213" s="63" t="s">
        <v>863</v>
      </c>
      <c r="H213" s="65">
        <v>0.34</v>
      </c>
    </row>
    <row r="214" spans="1:8" ht="28" x14ac:dyDescent="0.35">
      <c r="A214" s="63">
        <v>8358</v>
      </c>
      <c r="B214" s="63" t="s">
        <v>456</v>
      </c>
      <c r="C214" s="63" t="s">
        <v>394</v>
      </c>
      <c r="D214" s="63" t="s">
        <v>329</v>
      </c>
      <c r="E214" s="63">
        <v>0</v>
      </c>
      <c r="F214" s="64" t="s">
        <v>987</v>
      </c>
      <c r="G214" s="63" t="s">
        <v>863</v>
      </c>
      <c r="H214" s="65">
        <v>1.1299999999999999</v>
      </c>
    </row>
    <row r="215" spans="1:8" ht="28" x14ac:dyDescent="0.35">
      <c r="A215" s="63">
        <v>8359</v>
      </c>
      <c r="B215" s="63" t="s">
        <v>456</v>
      </c>
      <c r="C215" s="63" t="s">
        <v>394</v>
      </c>
      <c r="D215" s="63" t="s">
        <v>455</v>
      </c>
      <c r="E215" s="63">
        <v>0</v>
      </c>
      <c r="F215" s="64" t="s">
        <v>988</v>
      </c>
      <c r="G215" s="63" t="s">
        <v>863</v>
      </c>
      <c r="H215" s="65">
        <v>1.1299999999999999</v>
      </c>
    </row>
    <row r="216" spans="1:8" ht="28" x14ac:dyDescent="0.35">
      <c r="A216" s="63">
        <v>8360</v>
      </c>
      <c r="B216" s="63" t="s">
        <v>456</v>
      </c>
      <c r="C216" s="63" t="s">
        <v>394</v>
      </c>
      <c r="D216" s="63" t="s">
        <v>332</v>
      </c>
      <c r="E216" s="63">
        <v>0</v>
      </c>
      <c r="F216" s="64" t="s">
        <v>987</v>
      </c>
      <c r="G216" s="63" t="s">
        <v>863</v>
      </c>
      <c r="H216" s="65">
        <v>1.75</v>
      </c>
    </row>
    <row r="217" spans="1:8" ht="28" x14ac:dyDescent="0.35">
      <c r="A217" s="63">
        <v>8361</v>
      </c>
      <c r="B217" s="63" t="s">
        <v>456</v>
      </c>
      <c r="C217" s="63" t="s">
        <v>394</v>
      </c>
      <c r="D217" s="63" t="s">
        <v>183</v>
      </c>
      <c r="E217" s="63">
        <v>0</v>
      </c>
      <c r="F217" s="64" t="s">
        <v>988</v>
      </c>
      <c r="G217" s="63" t="s">
        <v>863</v>
      </c>
      <c r="H217" s="65">
        <v>3.34</v>
      </c>
    </row>
    <row r="218" spans="1:8" x14ac:dyDescent="0.35">
      <c r="A218" s="63">
        <v>8380</v>
      </c>
      <c r="B218" s="63" t="s">
        <v>457</v>
      </c>
      <c r="C218" s="63" t="s">
        <v>381</v>
      </c>
      <c r="D218" s="63" t="s">
        <v>382</v>
      </c>
      <c r="E218" s="63" t="s">
        <v>458</v>
      </c>
      <c r="F218" s="64" t="s">
        <v>459</v>
      </c>
      <c r="G218" s="63" t="s">
        <v>863</v>
      </c>
      <c r="H218" s="65">
        <v>20.66</v>
      </c>
    </row>
    <row r="219" spans="1:8" x14ac:dyDescent="0.35">
      <c r="A219" s="63">
        <v>8381</v>
      </c>
      <c r="B219" s="63" t="s">
        <v>457</v>
      </c>
      <c r="C219" s="63" t="s">
        <v>381</v>
      </c>
      <c r="D219" s="63" t="s">
        <v>460</v>
      </c>
      <c r="E219" s="63" t="s">
        <v>399</v>
      </c>
      <c r="F219" s="64" t="s">
        <v>459</v>
      </c>
      <c r="G219" s="63" t="s">
        <v>863</v>
      </c>
      <c r="H219" s="65">
        <v>35.85</v>
      </c>
    </row>
    <row r="220" spans="1:8" x14ac:dyDescent="0.35">
      <c r="A220" s="63">
        <v>8382</v>
      </c>
      <c r="B220" s="63" t="s">
        <v>457</v>
      </c>
      <c r="C220" s="63" t="s">
        <v>381</v>
      </c>
      <c r="D220" s="63" t="s">
        <v>461</v>
      </c>
      <c r="E220" s="63" t="s">
        <v>462</v>
      </c>
      <c r="F220" s="64" t="s">
        <v>459</v>
      </c>
      <c r="G220" s="63" t="s">
        <v>863</v>
      </c>
      <c r="H220" s="65">
        <v>69.98</v>
      </c>
    </row>
    <row r="221" spans="1:8" x14ac:dyDescent="0.35">
      <c r="A221" s="63">
        <v>8383</v>
      </c>
      <c r="B221" s="63" t="s">
        <v>457</v>
      </c>
      <c r="C221" s="63" t="s">
        <v>381</v>
      </c>
      <c r="D221" s="63" t="s">
        <v>463</v>
      </c>
      <c r="E221" s="63" t="s">
        <v>464</v>
      </c>
      <c r="F221" s="64" t="s">
        <v>459</v>
      </c>
      <c r="G221" s="63" t="s">
        <v>863</v>
      </c>
      <c r="H221" s="65">
        <v>126.6</v>
      </c>
    </row>
    <row r="222" spans="1:8" x14ac:dyDescent="0.35">
      <c r="A222" s="63">
        <v>8384</v>
      </c>
      <c r="B222" s="63" t="s">
        <v>457</v>
      </c>
      <c r="C222" s="63" t="s">
        <v>381</v>
      </c>
      <c r="D222" s="63" t="s">
        <v>465</v>
      </c>
      <c r="E222" s="63" t="s">
        <v>466</v>
      </c>
      <c r="F222" s="64" t="s">
        <v>459</v>
      </c>
      <c r="G222" s="63" t="s">
        <v>863</v>
      </c>
      <c r="H222" s="65">
        <v>120.21</v>
      </c>
    </row>
    <row r="223" spans="1:8" x14ac:dyDescent="0.35">
      <c r="A223" s="63">
        <v>8390</v>
      </c>
      <c r="B223" s="63" t="s">
        <v>467</v>
      </c>
      <c r="C223" s="63" t="s">
        <v>381</v>
      </c>
      <c r="D223" s="63" t="s">
        <v>382</v>
      </c>
      <c r="E223" s="63" t="s">
        <v>468</v>
      </c>
      <c r="F223" s="64"/>
      <c r="G223" s="63" t="s">
        <v>863</v>
      </c>
      <c r="H223" s="65">
        <v>21.01</v>
      </c>
    </row>
    <row r="224" spans="1:8" x14ac:dyDescent="0.35">
      <c r="A224" s="63">
        <v>8391</v>
      </c>
      <c r="B224" s="63" t="s">
        <v>467</v>
      </c>
      <c r="C224" s="63" t="s">
        <v>381</v>
      </c>
      <c r="D224" s="63" t="s">
        <v>460</v>
      </c>
      <c r="E224" s="63" t="s">
        <v>399</v>
      </c>
      <c r="F224" s="64"/>
      <c r="G224" s="63" t="s">
        <v>863</v>
      </c>
      <c r="H224" s="65">
        <v>41.05</v>
      </c>
    </row>
    <row r="225" spans="1:8" x14ac:dyDescent="0.35">
      <c r="A225" s="63">
        <v>8392</v>
      </c>
      <c r="B225" s="63" t="s">
        <v>467</v>
      </c>
      <c r="C225" s="63" t="s">
        <v>381</v>
      </c>
      <c r="D225" s="63" t="s">
        <v>461</v>
      </c>
      <c r="E225" s="63" t="s">
        <v>362</v>
      </c>
      <c r="F225" s="64" t="s">
        <v>469</v>
      </c>
      <c r="G225" s="63" t="s">
        <v>863</v>
      </c>
      <c r="H225" s="65">
        <v>39.35</v>
      </c>
    </row>
    <row r="226" spans="1:8" x14ac:dyDescent="0.35">
      <c r="A226" s="63">
        <v>8393</v>
      </c>
      <c r="B226" s="63" t="s">
        <v>467</v>
      </c>
      <c r="C226" s="63" t="s">
        <v>381</v>
      </c>
      <c r="D226" s="63" t="s">
        <v>463</v>
      </c>
      <c r="E226" s="63" t="s">
        <v>470</v>
      </c>
      <c r="F226" s="64"/>
      <c r="G226" s="63" t="s">
        <v>863</v>
      </c>
      <c r="H226" s="65">
        <v>46.45</v>
      </c>
    </row>
    <row r="227" spans="1:8" x14ac:dyDescent="0.35">
      <c r="A227" s="63">
        <v>8394</v>
      </c>
      <c r="B227" s="63" t="s">
        <v>467</v>
      </c>
      <c r="C227" s="63" t="s">
        <v>381</v>
      </c>
      <c r="D227" s="63" t="s">
        <v>465</v>
      </c>
      <c r="E227" s="63">
        <v>232</v>
      </c>
      <c r="F227" s="64"/>
      <c r="G227" s="63" t="s">
        <v>863</v>
      </c>
      <c r="H227" s="65">
        <v>78.13</v>
      </c>
    </row>
    <row r="228" spans="1:8" x14ac:dyDescent="0.35">
      <c r="A228" s="63">
        <v>8395</v>
      </c>
      <c r="B228" s="63" t="s">
        <v>467</v>
      </c>
      <c r="C228" s="63" t="s">
        <v>381</v>
      </c>
      <c r="D228" s="63" t="s">
        <v>471</v>
      </c>
      <c r="E228" s="63">
        <v>255</v>
      </c>
      <c r="F228" s="64"/>
      <c r="G228" s="63" t="s">
        <v>863</v>
      </c>
      <c r="H228" s="65">
        <v>80.8</v>
      </c>
    </row>
    <row r="229" spans="1:8" x14ac:dyDescent="0.35">
      <c r="A229" s="63">
        <v>8396</v>
      </c>
      <c r="B229" s="63" t="s">
        <v>467</v>
      </c>
      <c r="C229" s="63" t="s">
        <v>381</v>
      </c>
      <c r="D229" s="63" t="s">
        <v>472</v>
      </c>
      <c r="E229" s="63" t="s">
        <v>473</v>
      </c>
      <c r="F229" s="64"/>
      <c r="G229" s="63" t="s">
        <v>863</v>
      </c>
      <c r="H229" s="65">
        <v>113.83</v>
      </c>
    </row>
    <row r="230" spans="1:8" x14ac:dyDescent="0.35">
      <c r="A230" s="63">
        <v>8397</v>
      </c>
      <c r="B230" s="63" t="s">
        <v>467</v>
      </c>
      <c r="C230" s="63" t="s">
        <v>381</v>
      </c>
      <c r="D230" s="63" t="s">
        <v>474</v>
      </c>
      <c r="E230" s="63" t="s">
        <v>364</v>
      </c>
      <c r="F230" s="64"/>
      <c r="G230" s="63" t="s">
        <v>863</v>
      </c>
      <c r="H230" s="65">
        <v>139.69999999999999</v>
      </c>
    </row>
    <row r="231" spans="1:8" x14ac:dyDescent="0.35">
      <c r="A231" s="63">
        <v>8398</v>
      </c>
      <c r="B231" s="63" t="s">
        <v>467</v>
      </c>
      <c r="C231" s="63" t="s">
        <v>381</v>
      </c>
      <c r="D231" s="63" t="s">
        <v>475</v>
      </c>
      <c r="E231" s="63" t="s">
        <v>476</v>
      </c>
      <c r="F231" s="64"/>
      <c r="G231" s="63" t="s">
        <v>863</v>
      </c>
      <c r="H231" s="65">
        <v>190</v>
      </c>
    </row>
    <row r="232" spans="1:8" x14ac:dyDescent="0.35">
      <c r="A232" s="63">
        <v>8399</v>
      </c>
      <c r="B232" s="63" t="s">
        <v>989</v>
      </c>
      <c r="C232" s="63" t="s">
        <v>990</v>
      </c>
      <c r="D232" s="63" t="s">
        <v>991</v>
      </c>
      <c r="E232" s="63">
        <v>95</v>
      </c>
      <c r="F232" s="64"/>
      <c r="G232" s="63" t="s">
        <v>863</v>
      </c>
      <c r="H232" s="65">
        <v>17.329999999999998</v>
      </c>
    </row>
    <row r="233" spans="1:8" x14ac:dyDescent="0.35">
      <c r="A233" s="63">
        <v>8400</v>
      </c>
      <c r="B233" s="63" t="s">
        <v>989</v>
      </c>
      <c r="C233" s="63" t="s">
        <v>992</v>
      </c>
      <c r="D233" s="63" t="s">
        <v>993</v>
      </c>
      <c r="E233" s="63">
        <v>115</v>
      </c>
      <c r="F233" s="64"/>
      <c r="G233" s="63" t="s">
        <v>863</v>
      </c>
      <c r="H233" s="65">
        <v>35.56</v>
      </c>
    </row>
    <row r="234" spans="1:8" x14ac:dyDescent="0.35">
      <c r="A234" s="63">
        <v>8401</v>
      </c>
      <c r="B234" s="63" t="s">
        <v>477</v>
      </c>
      <c r="C234" s="63" t="s">
        <v>381</v>
      </c>
      <c r="D234" s="63" t="s">
        <v>478</v>
      </c>
      <c r="E234" s="63" t="s">
        <v>479</v>
      </c>
      <c r="F234" s="64" t="s">
        <v>480</v>
      </c>
      <c r="G234" s="63" t="s">
        <v>863</v>
      </c>
      <c r="H234" s="65">
        <v>37.76</v>
      </c>
    </row>
    <row r="235" spans="1:8" x14ac:dyDescent="0.35">
      <c r="A235" s="63">
        <v>8410</v>
      </c>
      <c r="B235" s="63" t="s">
        <v>994</v>
      </c>
      <c r="C235" s="63" t="s">
        <v>481</v>
      </c>
      <c r="D235" s="68" t="s">
        <v>482</v>
      </c>
      <c r="E235" s="63">
        <v>8</v>
      </c>
      <c r="F235" s="63" t="s">
        <v>483</v>
      </c>
      <c r="G235" s="63" t="s">
        <v>863</v>
      </c>
      <c r="H235" s="65">
        <v>3.17</v>
      </c>
    </row>
    <row r="236" spans="1:8" x14ac:dyDescent="0.35">
      <c r="A236" s="63">
        <v>8411</v>
      </c>
      <c r="B236" s="63" t="s">
        <v>994</v>
      </c>
      <c r="C236" s="63" t="s">
        <v>481</v>
      </c>
      <c r="D236" s="63" t="s">
        <v>484</v>
      </c>
      <c r="E236" s="63">
        <v>11</v>
      </c>
      <c r="F236" s="64" t="s">
        <v>485</v>
      </c>
      <c r="G236" s="63" t="s">
        <v>863</v>
      </c>
      <c r="H236" s="65">
        <v>5.48</v>
      </c>
    </row>
    <row r="237" spans="1:8" x14ac:dyDescent="0.35">
      <c r="A237" s="63">
        <v>8412</v>
      </c>
      <c r="B237" s="63" t="s">
        <v>995</v>
      </c>
      <c r="C237" s="63" t="s">
        <v>481</v>
      </c>
      <c r="D237" s="63" t="s">
        <v>486</v>
      </c>
      <c r="E237" s="63" t="s">
        <v>157</v>
      </c>
      <c r="F237" s="64"/>
      <c r="G237" s="63" t="s">
        <v>863</v>
      </c>
      <c r="H237" s="65">
        <v>14.59</v>
      </c>
    </row>
    <row r="238" spans="1:8" x14ac:dyDescent="0.35">
      <c r="A238" s="63">
        <v>8413</v>
      </c>
      <c r="B238" s="63" t="s">
        <v>995</v>
      </c>
      <c r="C238" s="63" t="s">
        <v>481</v>
      </c>
      <c r="D238" s="63" t="s">
        <v>487</v>
      </c>
      <c r="E238" s="63" t="s">
        <v>415</v>
      </c>
      <c r="F238" s="64"/>
      <c r="G238" s="63" t="s">
        <v>863</v>
      </c>
      <c r="H238" s="65">
        <v>19.7</v>
      </c>
    </row>
    <row r="239" spans="1:8" x14ac:dyDescent="0.35">
      <c r="A239" s="63">
        <v>8414</v>
      </c>
      <c r="B239" s="63" t="s">
        <v>488</v>
      </c>
      <c r="C239" s="63" t="s">
        <v>489</v>
      </c>
      <c r="D239" s="63" t="s">
        <v>490</v>
      </c>
      <c r="E239" s="63" t="s">
        <v>293</v>
      </c>
      <c r="F239" s="64"/>
      <c r="G239" s="63" t="s">
        <v>863</v>
      </c>
      <c r="H239" s="65">
        <v>85.9</v>
      </c>
    </row>
    <row r="240" spans="1:8" x14ac:dyDescent="0.35">
      <c r="A240" s="63">
        <v>8419</v>
      </c>
      <c r="B240" s="63" t="s">
        <v>996</v>
      </c>
      <c r="C240" s="63" t="s">
        <v>997</v>
      </c>
      <c r="D240" s="63" t="s">
        <v>998</v>
      </c>
      <c r="E240" s="63">
        <v>0</v>
      </c>
      <c r="F240" s="64"/>
      <c r="G240" s="63" t="s">
        <v>863</v>
      </c>
      <c r="H240" s="65">
        <v>1.17</v>
      </c>
    </row>
    <row r="241" spans="1:8" x14ac:dyDescent="0.35">
      <c r="A241" s="63">
        <v>8420</v>
      </c>
      <c r="B241" s="63" t="s">
        <v>999</v>
      </c>
      <c r="C241" s="63" t="s">
        <v>1000</v>
      </c>
      <c r="D241" s="63"/>
      <c r="E241" s="63" t="s">
        <v>491</v>
      </c>
      <c r="F241" s="64"/>
      <c r="G241" s="63" t="s">
        <v>863</v>
      </c>
      <c r="H241" s="65">
        <v>59.37</v>
      </c>
    </row>
    <row r="242" spans="1:8" x14ac:dyDescent="0.35">
      <c r="A242" s="63">
        <v>8421</v>
      </c>
      <c r="B242" s="63" t="s">
        <v>492</v>
      </c>
      <c r="C242" s="63" t="s">
        <v>493</v>
      </c>
      <c r="D242" s="63"/>
      <c r="E242" s="63" t="s">
        <v>494</v>
      </c>
      <c r="F242" s="64"/>
      <c r="G242" s="63" t="s">
        <v>863</v>
      </c>
      <c r="H242" s="65">
        <v>1.65</v>
      </c>
    </row>
    <row r="243" spans="1:8" x14ac:dyDescent="0.35">
      <c r="A243" s="63">
        <v>8423</v>
      </c>
      <c r="B243" s="63" t="s">
        <v>495</v>
      </c>
      <c r="C243" s="63" t="s">
        <v>1001</v>
      </c>
      <c r="D243" s="63" t="s">
        <v>496</v>
      </c>
      <c r="E243" s="63" t="s">
        <v>470</v>
      </c>
      <c r="F243" s="64"/>
      <c r="G243" s="63" t="s">
        <v>863</v>
      </c>
      <c r="H243" s="65">
        <v>88.36</v>
      </c>
    </row>
    <row r="244" spans="1:8" x14ac:dyDescent="0.35">
      <c r="A244" s="63">
        <v>8424</v>
      </c>
      <c r="B244" s="63" t="s">
        <v>495</v>
      </c>
      <c r="C244" s="63" t="s">
        <v>1001</v>
      </c>
      <c r="D244" s="63" t="s">
        <v>497</v>
      </c>
      <c r="E244" s="63" t="s">
        <v>404</v>
      </c>
      <c r="F244" s="64"/>
      <c r="G244" s="63" t="s">
        <v>863</v>
      </c>
      <c r="H244" s="65">
        <v>121.45</v>
      </c>
    </row>
    <row r="245" spans="1:8" x14ac:dyDescent="0.35">
      <c r="A245" s="63">
        <v>8425</v>
      </c>
      <c r="B245" s="63" t="s">
        <v>1002</v>
      </c>
      <c r="C245" s="63" t="s">
        <v>498</v>
      </c>
      <c r="D245" s="63" t="s">
        <v>499</v>
      </c>
      <c r="E245" s="63" t="s">
        <v>178</v>
      </c>
      <c r="F245" s="64" t="s">
        <v>500</v>
      </c>
      <c r="G245" s="63" t="s">
        <v>863</v>
      </c>
      <c r="H245" s="65">
        <v>4.6500000000000004</v>
      </c>
    </row>
    <row r="246" spans="1:8" ht="28" x14ac:dyDescent="0.35">
      <c r="A246" s="63">
        <v>8430</v>
      </c>
      <c r="B246" s="63" t="s">
        <v>501</v>
      </c>
      <c r="C246" s="63"/>
      <c r="D246" s="63"/>
      <c r="E246" s="63">
        <v>0</v>
      </c>
      <c r="F246" s="64" t="s">
        <v>1003</v>
      </c>
      <c r="G246" s="63" t="s">
        <v>863</v>
      </c>
      <c r="H246" s="65">
        <v>12.84</v>
      </c>
    </row>
    <row r="247" spans="1:8" ht="28" x14ac:dyDescent="0.35">
      <c r="A247" s="63">
        <v>8431</v>
      </c>
      <c r="B247" s="63" t="s">
        <v>502</v>
      </c>
      <c r="C247" s="63" t="s">
        <v>503</v>
      </c>
      <c r="D247" s="63"/>
      <c r="E247" s="63" t="s">
        <v>162</v>
      </c>
      <c r="F247" s="64" t="s">
        <v>1004</v>
      </c>
      <c r="G247" s="63" t="s">
        <v>863</v>
      </c>
      <c r="H247" s="65">
        <v>66.94</v>
      </c>
    </row>
    <row r="248" spans="1:8" ht="28" x14ac:dyDescent="0.35">
      <c r="A248" s="63">
        <v>8432</v>
      </c>
      <c r="B248" s="63" t="s">
        <v>502</v>
      </c>
      <c r="C248" s="63" t="s">
        <v>503</v>
      </c>
      <c r="D248" s="63"/>
      <c r="E248" s="63" t="s">
        <v>334</v>
      </c>
      <c r="F248" s="64" t="s">
        <v>1004</v>
      </c>
      <c r="G248" s="63" t="s">
        <v>863</v>
      </c>
      <c r="H248" s="65">
        <v>92.45</v>
      </c>
    </row>
    <row r="249" spans="1:8" ht="28" x14ac:dyDescent="0.35">
      <c r="A249" s="63">
        <v>8433</v>
      </c>
      <c r="B249" s="63" t="s">
        <v>502</v>
      </c>
      <c r="C249" s="63" t="s">
        <v>503</v>
      </c>
      <c r="D249" s="63"/>
      <c r="E249" s="63" t="s">
        <v>269</v>
      </c>
      <c r="F249" s="64" t="s">
        <v>1004</v>
      </c>
      <c r="G249" s="63" t="s">
        <v>863</v>
      </c>
      <c r="H249" s="65">
        <v>252.13</v>
      </c>
    </row>
    <row r="250" spans="1:8" ht="28" x14ac:dyDescent="0.35">
      <c r="A250" s="63">
        <v>8434</v>
      </c>
      <c r="B250" s="63" t="s">
        <v>502</v>
      </c>
      <c r="C250" s="63"/>
      <c r="D250" s="63" t="s">
        <v>504</v>
      </c>
      <c r="E250" s="63" t="s">
        <v>208</v>
      </c>
      <c r="F250" s="64" t="s">
        <v>1004</v>
      </c>
      <c r="G250" s="63" t="s">
        <v>863</v>
      </c>
      <c r="H250" s="65">
        <v>246.91</v>
      </c>
    </row>
    <row r="251" spans="1:8" x14ac:dyDescent="0.35">
      <c r="A251" s="63">
        <v>8436</v>
      </c>
      <c r="B251" s="63" t="s">
        <v>505</v>
      </c>
      <c r="C251" s="63"/>
      <c r="D251" s="63"/>
      <c r="E251" s="63" t="s">
        <v>291</v>
      </c>
      <c r="F251" s="64"/>
      <c r="G251" s="63" t="s">
        <v>863</v>
      </c>
      <c r="H251" s="65">
        <v>112.03</v>
      </c>
    </row>
    <row r="252" spans="1:8" x14ac:dyDescent="0.35">
      <c r="A252" s="63">
        <v>8437</v>
      </c>
      <c r="B252" s="63" t="s">
        <v>505</v>
      </c>
      <c r="C252" s="63" t="s">
        <v>506</v>
      </c>
      <c r="D252" s="63" t="s">
        <v>507</v>
      </c>
      <c r="E252" s="63" t="s">
        <v>508</v>
      </c>
      <c r="F252" s="64" t="s">
        <v>509</v>
      </c>
      <c r="G252" s="63" t="s">
        <v>863</v>
      </c>
      <c r="H252" s="65">
        <v>146.97999999999999</v>
      </c>
    </row>
    <row r="253" spans="1:8" x14ac:dyDescent="0.35">
      <c r="A253" s="63">
        <v>8438</v>
      </c>
      <c r="B253" s="63" t="s">
        <v>505</v>
      </c>
      <c r="C253" s="63" t="s">
        <v>510</v>
      </c>
      <c r="D253" s="63" t="s">
        <v>511</v>
      </c>
      <c r="E253" s="63" t="s">
        <v>512</v>
      </c>
      <c r="F253" s="64" t="s">
        <v>509</v>
      </c>
      <c r="G253" s="63" t="s">
        <v>863</v>
      </c>
      <c r="H253" s="65">
        <v>196.08</v>
      </c>
    </row>
    <row r="254" spans="1:8" x14ac:dyDescent="0.35">
      <c r="A254" s="63">
        <v>8439</v>
      </c>
      <c r="B254" s="63" t="s">
        <v>505</v>
      </c>
      <c r="C254" s="63"/>
      <c r="D254" s="63" t="s">
        <v>513</v>
      </c>
      <c r="E254" s="63" t="s">
        <v>514</v>
      </c>
      <c r="F254" s="64" t="s">
        <v>509</v>
      </c>
      <c r="G254" s="63" t="s">
        <v>863</v>
      </c>
      <c r="H254" s="65">
        <v>282.37</v>
      </c>
    </row>
    <row r="255" spans="1:8" x14ac:dyDescent="0.35">
      <c r="A255" s="63">
        <v>8440</v>
      </c>
      <c r="B255" s="63" t="s">
        <v>515</v>
      </c>
      <c r="C255" s="63" t="s">
        <v>516</v>
      </c>
      <c r="D255" s="63" t="s">
        <v>517</v>
      </c>
      <c r="E255" s="63" t="s">
        <v>518</v>
      </c>
      <c r="F255" s="64"/>
      <c r="G255" s="63" t="s">
        <v>863</v>
      </c>
      <c r="H255" s="65">
        <v>16.760000000000002</v>
      </c>
    </row>
    <row r="256" spans="1:8" x14ac:dyDescent="0.35">
      <c r="A256" s="63">
        <v>8441</v>
      </c>
      <c r="B256" s="63" t="s">
        <v>515</v>
      </c>
      <c r="C256" s="63" t="s">
        <v>516</v>
      </c>
      <c r="D256" s="63" t="s">
        <v>519</v>
      </c>
      <c r="E256" s="63" t="s">
        <v>399</v>
      </c>
      <c r="F256" s="64"/>
      <c r="G256" s="63" t="s">
        <v>863</v>
      </c>
      <c r="H256" s="65">
        <v>23.17</v>
      </c>
    </row>
    <row r="257" spans="1:8" x14ac:dyDescent="0.35">
      <c r="A257" s="63">
        <v>8442</v>
      </c>
      <c r="B257" s="63" t="s">
        <v>515</v>
      </c>
      <c r="C257" s="63" t="s">
        <v>516</v>
      </c>
      <c r="D257" s="63" t="s">
        <v>520</v>
      </c>
      <c r="E257" s="63" t="s">
        <v>521</v>
      </c>
      <c r="F257" s="64"/>
      <c r="G257" s="63" t="s">
        <v>863</v>
      </c>
      <c r="H257" s="65">
        <v>42.65</v>
      </c>
    </row>
    <row r="258" spans="1:8" x14ac:dyDescent="0.35">
      <c r="A258" s="63">
        <v>8445</v>
      </c>
      <c r="B258" s="63" t="s">
        <v>1005</v>
      </c>
      <c r="C258" s="63" t="s">
        <v>516</v>
      </c>
      <c r="D258" s="63" t="s">
        <v>520</v>
      </c>
      <c r="E258" s="63" t="s">
        <v>522</v>
      </c>
      <c r="F258" s="64"/>
      <c r="G258" s="63" t="s">
        <v>863</v>
      </c>
      <c r="H258" s="65">
        <v>76.28</v>
      </c>
    </row>
    <row r="259" spans="1:8" x14ac:dyDescent="0.35">
      <c r="A259" s="63">
        <v>8446</v>
      </c>
      <c r="B259" s="63" t="s">
        <v>523</v>
      </c>
      <c r="C259" s="63" t="s">
        <v>516</v>
      </c>
      <c r="D259" s="63" t="s">
        <v>524</v>
      </c>
      <c r="E259" s="63">
        <v>5</v>
      </c>
      <c r="F259" s="64"/>
      <c r="G259" s="63" t="s">
        <v>863</v>
      </c>
      <c r="H259" s="65">
        <v>3.96</v>
      </c>
    </row>
    <row r="260" spans="1:8" x14ac:dyDescent="0.35">
      <c r="A260" s="63">
        <v>8447</v>
      </c>
      <c r="B260" s="63" t="s">
        <v>1006</v>
      </c>
      <c r="C260" s="63" t="s">
        <v>1007</v>
      </c>
      <c r="D260" s="63" t="s">
        <v>525</v>
      </c>
      <c r="E260" s="63">
        <v>0</v>
      </c>
      <c r="F260" s="64" t="s">
        <v>526</v>
      </c>
      <c r="G260" s="63" t="s">
        <v>863</v>
      </c>
      <c r="H260" s="65">
        <v>37.18</v>
      </c>
    </row>
    <row r="261" spans="1:8" ht="28" x14ac:dyDescent="0.35">
      <c r="A261" s="63">
        <v>8450</v>
      </c>
      <c r="B261" s="63" t="s">
        <v>1008</v>
      </c>
      <c r="C261" s="63" t="s">
        <v>527</v>
      </c>
      <c r="D261" s="63" t="s">
        <v>528</v>
      </c>
      <c r="E261" s="63">
        <v>0</v>
      </c>
      <c r="F261" s="64" t="s">
        <v>1009</v>
      </c>
      <c r="G261" s="63" t="s">
        <v>863</v>
      </c>
      <c r="H261" s="65">
        <v>28.51</v>
      </c>
    </row>
    <row r="262" spans="1:8" ht="28" x14ac:dyDescent="0.35">
      <c r="A262" s="63">
        <v>8451</v>
      </c>
      <c r="B262" s="63" t="s">
        <v>1008</v>
      </c>
      <c r="C262" s="63" t="s">
        <v>527</v>
      </c>
      <c r="D262" s="63" t="s">
        <v>529</v>
      </c>
      <c r="E262" s="63">
        <v>0</v>
      </c>
      <c r="F262" s="64" t="s">
        <v>1009</v>
      </c>
      <c r="G262" s="63" t="s">
        <v>863</v>
      </c>
      <c r="H262" s="65">
        <v>33</v>
      </c>
    </row>
    <row r="263" spans="1:8" ht="28" x14ac:dyDescent="0.35">
      <c r="A263" s="63">
        <v>8452</v>
      </c>
      <c r="B263" s="63" t="s">
        <v>1010</v>
      </c>
      <c r="C263" s="63" t="s">
        <v>527</v>
      </c>
      <c r="D263" s="63" t="s">
        <v>530</v>
      </c>
      <c r="E263" s="63">
        <v>0</v>
      </c>
      <c r="F263" s="64" t="s">
        <v>1011</v>
      </c>
      <c r="G263" s="63" t="s">
        <v>863</v>
      </c>
      <c r="H263" s="65">
        <v>23.8</v>
      </c>
    </row>
    <row r="264" spans="1:8" ht="42" x14ac:dyDescent="0.35">
      <c r="A264" s="63">
        <v>8453</v>
      </c>
      <c r="B264" s="63" t="s">
        <v>1010</v>
      </c>
      <c r="C264" s="63" t="s">
        <v>527</v>
      </c>
      <c r="D264" s="63" t="s">
        <v>530</v>
      </c>
      <c r="E264" s="63">
        <v>0</v>
      </c>
      <c r="F264" s="64" t="s">
        <v>1012</v>
      </c>
      <c r="G264" s="63" t="s">
        <v>863</v>
      </c>
      <c r="H264" s="65">
        <v>40.69</v>
      </c>
    </row>
    <row r="265" spans="1:8" x14ac:dyDescent="0.35">
      <c r="A265" s="63">
        <v>8455</v>
      </c>
      <c r="B265" s="63" t="s">
        <v>531</v>
      </c>
      <c r="C265" s="63" t="s">
        <v>532</v>
      </c>
      <c r="D265" s="63" t="s">
        <v>533</v>
      </c>
      <c r="E265" s="63">
        <v>0</v>
      </c>
      <c r="F265" s="64" t="s">
        <v>534</v>
      </c>
      <c r="G265" s="63" t="s">
        <v>863</v>
      </c>
      <c r="H265" s="65">
        <v>8.02</v>
      </c>
    </row>
    <row r="266" spans="1:8" x14ac:dyDescent="0.35">
      <c r="A266" s="63">
        <v>8456</v>
      </c>
      <c r="B266" s="63" t="s">
        <v>531</v>
      </c>
      <c r="C266" s="63" t="s">
        <v>532</v>
      </c>
      <c r="D266" s="63" t="s">
        <v>535</v>
      </c>
      <c r="E266" s="63">
        <v>0</v>
      </c>
      <c r="F266" s="64" t="s">
        <v>534</v>
      </c>
      <c r="G266" s="63" t="s">
        <v>863</v>
      </c>
      <c r="H266" s="65">
        <v>10.88</v>
      </c>
    </row>
    <row r="267" spans="1:8" x14ac:dyDescent="0.35">
      <c r="A267" s="63">
        <v>8457</v>
      </c>
      <c r="B267" s="63" t="s">
        <v>531</v>
      </c>
      <c r="C267" s="63" t="s">
        <v>532</v>
      </c>
      <c r="D267" s="63" t="s">
        <v>536</v>
      </c>
      <c r="E267" s="63">
        <v>0</v>
      </c>
      <c r="F267" s="64" t="s">
        <v>534</v>
      </c>
      <c r="G267" s="63" t="s">
        <v>863</v>
      </c>
      <c r="H267" s="65">
        <v>13.62</v>
      </c>
    </row>
    <row r="268" spans="1:8" x14ac:dyDescent="0.35">
      <c r="A268" s="63">
        <v>8458</v>
      </c>
      <c r="B268" s="63" t="s">
        <v>537</v>
      </c>
      <c r="C268" s="63" t="s">
        <v>371</v>
      </c>
      <c r="D268" s="63" t="s">
        <v>471</v>
      </c>
      <c r="E268" s="63" t="s">
        <v>494</v>
      </c>
      <c r="F268" s="64" t="s">
        <v>500</v>
      </c>
      <c r="G268" s="63" t="s">
        <v>863</v>
      </c>
      <c r="H268" s="65">
        <v>6.49</v>
      </c>
    </row>
    <row r="269" spans="1:8" x14ac:dyDescent="0.35">
      <c r="A269" s="63">
        <v>8469</v>
      </c>
      <c r="B269" s="63" t="s">
        <v>1013</v>
      </c>
      <c r="C269" s="63" t="s">
        <v>538</v>
      </c>
      <c r="D269" s="63" t="s">
        <v>539</v>
      </c>
      <c r="E269" s="63" t="s">
        <v>540</v>
      </c>
      <c r="F269" s="64" t="s">
        <v>541</v>
      </c>
      <c r="G269" s="63" t="s">
        <v>863</v>
      </c>
      <c r="H269" s="65">
        <v>8.2799999999999994</v>
      </c>
    </row>
    <row r="270" spans="1:8" x14ac:dyDescent="0.35">
      <c r="A270" s="63">
        <v>8470</v>
      </c>
      <c r="B270" s="63" t="s">
        <v>542</v>
      </c>
      <c r="C270" s="63" t="s">
        <v>1014</v>
      </c>
      <c r="D270" s="63" t="s">
        <v>543</v>
      </c>
      <c r="E270" s="63" t="s">
        <v>544</v>
      </c>
      <c r="F270" s="64" t="s">
        <v>545</v>
      </c>
      <c r="G270" s="63" t="s">
        <v>863</v>
      </c>
      <c r="H270" s="65">
        <v>7.79</v>
      </c>
    </row>
    <row r="271" spans="1:8" x14ac:dyDescent="0.35">
      <c r="A271" s="63">
        <v>8471</v>
      </c>
      <c r="B271" s="63" t="s">
        <v>542</v>
      </c>
      <c r="C271" s="63" t="s">
        <v>546</v>
      </c>
      <c r="D271" s="63" t="s">
        <v>547</v>
      </c>
      <c r="E271" s="63" t="s">
        <v>184</v>
      </c>
      <c r="F271" s="64" t="s">
        <v>545</v>
      </c>
      <c r="G271" s="63" t="s">
        <v>863</v>
      </c>
      <c r="H271" s="65">
        <v>9.59</v>
      </c>
    </row>
    <row r="272" spans="1:8" x14ac:dyDescent="0.35">
      <c r="A272" s="63">
        <v>8472</v>
      </c>
      <c r="B272" s="63" t="s">
        <v>542</v>
      </c>
      <c r="C272" s="63" t="s">
        <v>1015</v>
      </c>
      <c r="D272" s="63" t="s">
        <v>1016</v>
      </c>
      <c r="E272" s="63" t="s">
        <v>157</v>
      </c>
      <c r="F272" s="64" t="s">
        <v>545</v>
      </c>
      <c r="G272" s="63" t="s">
        <v>863</v>
      </c>
      <c r="H272" s="65">
        <v>9.0500000000000007</v>
      </c>
    </row>
    <row r="273" spans="1:8" x14ac:dyDescent="0.35">
      <c r="A273" s="63">
        <v>8473</v>
      </c>
      <c r="B273" s="63" t="s">
        <v>542</v>
      </c>
      <c r="C273" s="63"/>
      <c r="D273" s="63"/>
      <c r="E273" s="63" t="s">
        <v>548</v>
      </c>
      <c r="F273" s="64" t="s">
        <v>545</v>
      </c>
      <c r="G273" s="63" t="s">
        <v>863</v>
      </c>
      <c r="H273" s="65">
        <v>12.25</v>
      </c>
    </row>
    <row r="274" spans="1:8" x14ac:dyDescent="0.35">
      <c r="A274" s="63">
        <v>8474</v>
      </c>
      <c r="B274" s="63" t="s">
        <v>542</v>
      </c>
      <c r="C274" s="63"/>
      <c r="D274" s="63"/>
      <c r="E274" s="63" t="s">
        <v>415</v>
      </c>
      <c r="F274" s="64" t="s">
        <v>545</v>
      </c>
      <c r="G274" s="63" t="s">
        <v>863</v>
      </c>
      <c r="H274" s="65">
        <v>13.96</v>
      </c>
    </row>
    <row r="275" spans="1:8" x14ac:dyDescent="0.35">
      <c r="A275" s="63">
        <v>8475</v>
      </c>
      <c r="B275" s="63" t="s">
        <v>542</v>
      </c>
      <c r="C275" s="63"/>
      <c r="D275" s="63"/>
      <c r="E275" s="63" t="s">
        <v>549</v>
      </c>
      <c r="F275" s="64" t="s">
        <v>545</v>
      </c>
      <c r="G275" s="63" t="s">
        <v>863</v>
      </c>
      <c r="H275" s="65">
        <v>17.22</v>
      </c>
    </row>
    <row r="276" spans="1:8" x14ac:dyDescent="0.35">
      <c r="A276" s="63">
        <v>8476</v>
      </c>
      <c r="B276" s="63" t="s">
        <v>542</v>
      </c>
      <c r="C276" s="63" t="s">
        <v>1017</v>
      </c>
      <c r="D276" s="63" t="s">
        <v>1018</v>
      </c>
      <c r="E276" s="63" t="s">
        <v>399</v>
      </c>
      <c r="F276" s="64" t="s">
        <v>545</v>
      </c>
      <c r="G276" s="63" t="s">
        <v>863</v>
      </c>
      <c r="H276" s="65">
        <v>26.88</v>
      </c>
    </row>
    <row r="277" spans="1:8" x14ac:dyDescent="0.35">
      <c r="A277" s="63">
        <v>8477</v>
      </c>
      <c r="B277" s="63" t="s">
        <v>542</v>
      </c>
      <c r="C277" s="63"/>
      <c r="D277" s="63"/>
      <c r="E277" s="63" t="s">
        <v>550</v>
      </c>
      <c r="F277" s="64" t="s">
        <v>545</v>
      </c>
      <c r="G277" s="63" t="s">
        <v>863</v>
      </c>
      <c r="H277" s="65">
        <v>34.78</v>
      </c>
    </row>
    <row r="278" spans="1:8" x14ac:dyDescent="0.35">
      <c r="A278" s="63">
        <v>8478</v>
      </c>
      <c r="B278" s="63" t="s">
        <v>542</v>
      </c>
      <c r="C278" s="63"/>
      <c r="D278" s="63"/>
      <c r="E278" s="63" t="s">
        <v>402</v>
      </c>
      <c r="F278" s="64" t="s">
        <v>545</v>
      </c>
      <c r="G278" s="63" t="s">
        <v>863</v>
      </c>
      <c r="H278" s="65">
        <v>41.19</v>
      </c>
    </row>
    <row r="279" spans="1:8" x14ac:dyDescent="0.35">
      <c r="A279" s="63">
        <v>8479</v>
      </c>
      <c r="B279" s="63" t="s">
        <v>542</v>
      </c>
      <c r="C279" s="63"/>
      <c r="D279" s="63"/>
      <c r="E279" s="63" t="s">
        <v>335</v>
      </c>
      <c r="F279" s="64" t="s">
        <v>545</v>
      </c>
      <c r="G279" s="63" t="s">
        <v>863</v>
      </c>
      <c r="H279" s="65">
        <v>51.5</v>
      </c>
    </row>
    <row r="280" spans="1:8" x14ac:dyDescent="0.35">
      <c r="A280" s="63">
        <v>8480</v>
      </c>
      <c r="B280" s="63" t="s">
        <v>542</v>
      </c>
      <c r="C280" s="63"/>
      <c r="D280" s="63"/>
      <c r="E280" s="63" t="s">
        <v>514</v>
      </c>
      <c r="F280" s="64" t="s">
        <v>551</v>
      </c>
      <c r="G280" s="63" t="s">
        <v>863</v>
      </c>
      <c r="H280" s="65">
        <v>69.290000000000006</v>
      </c>
    </row>
    <row r="281" spans="1:8" x14ac:dyDescent="0.35">
      <c r="A281" s="63">
        <v>8481</v>
      </c>
      <c r="B281" s="63" t="s">
        <v>542</v>
      </c>
      <c r="C281" s="63"/>
      <c r="D281" s="63"/>
      <c r="E281" s="63" t="s">
        <v>218</v>
      </c>
      <c r="F281" s="64" t="s">
        <v>551</v>
      </c>
      <c r="G281" s="63" t="s">
        <v>863</v>
      </c>
      <c r="H281" s="65">
        <v>82.8</v>
      </c>
    </row>
    <row r="282" spans="1:8" x14ac:dyDescent="0.35">
      <c r="A282" s="63">
        <v>8482</v>
      </c>
      <c r="B282" s="63" t="s">
        <v>542</v>
      </c>
      <c r="C282" s="63"/>
      <c r="D282" s="63"/>
      <c r="E282" s="63" t="s">
        <v>552</v>
      </c>
      <c r="F282" s="64" t="s">
        <v>551</v>
      </c>
      <c r="G282" s="63" t="s">
        <v>863</v>
      </c>
      <c r="H282" s="65">
        <v>100.4</v>
      </c>
    </row>
    <row r="283" spans="1:8" x14ac:dyDescent="0.35">
      <c r="A283" s="63">
        <v>8483</v>
      </c>
      <c r="B283" s="63" t="s">
        <v>542</v>
      </c>
      <c r="C283" s="63"/>
      <c r="D283" s="63"/>
      <c r="E283" s="63" t="s">
        <v>173</v>
      </c>
      <c r="F283" s="64" t="s">
        <v>551</v>
      </c>
      <c r="G283" s="63" t="s">
        <v>863</v>
      </c>
      <c r="H283" s="65">
        <v>118.85</v>
      </c>
    </row>
    <row r="284" spans="1:8" x14ac:dyDescent="0.35">
      <c r="A284" s="63">
        <v>8484</v>
      </c>
      <c r="B284" s="63" t="s">
        <v>542</v>
      </c>
      <c r="C284" s="63"/>
      <c r="D284" s="63"/>
      <c r="E284" s="63" t="s">
        <v>553</v>
      </c>
      <c r="F284" s="64" t="s">
        <v>551</v>
      </c>
      <c r="G284" s="63" t="s">
        <v>863</v>
      </c>
      <c r="H284" s="65">
        <v>138.44</v>
      </c>
    </row>
    <row r="285" spans="1:8" x14ac:dyDescent="0.35">
      <c r="A285" s="63" t="s">
        <v>1019</v>
      </c>
      <c r="B285" s="63" t="s">
        <v>542</v>
      </c>
      <c r="C285" s="63" t="s">
        <v>1020</v>
      </c>
      <c r="D285" s="63"/>
      <c r="E285" s="63">
        <v>600</v>
      </c>
      <c r="F285" s="64"/>
      <c r="G285" s="63" t="s">
        <v>863</v>
      </c>
      <c r="H285" s="65">
        <v>142.65</v>
      </c>
    </row>
    <row r="286" spans="1:8" x14ac:dyDescent="0.35">
      <c r="A286" s="63">
        <v>8485</v>
      </c>
      <c r="B286" s="63" t="s">
        <v>542</v>
      </c>
      <c r="C286" s="63"/>
      <c r="D286" s="63"/>
      <c r="E286" s="63" t="s">
        <v>387</v>
      </c>
      <c r="F286" s="64" t="s">
        <v>551</v>
      </c>
      <c r="G286" s="63" t="s">
        <v>863</v>
      </c>
      <c r="H286" s="65">
        <v>157.05000000000001</v>
      </c>
    </row>
    <row r="287" spans="1:8" x14ac:dyDescent="0.35">
      <c r="A287" s="63" t="s">
        <v>1021</v>
      </c>
      <c r="B287" s="63" t="s">
        <v>542</v>
      </c>
      <c r="C287" s="63"/>
      <c r="D287" s="63"/>
      <c r="E287" s="63">
        <v>746</v>
      </c>
      <c r="F287" s="64"/>
      <c r="G287" s="63" t="s">
        <v>863</v>
      </c>
      <c r="H287" s="65">
        <v>177.36</v>
      </c>
    </row>
    <row r="288" spans="1:8" x14ac:dyDescent="0.35">
      <c r="A288" s="63" t="s">
        <v>1022</v>
      </c>
      <c r="B288" s="63" t="s">
        <v>542</v>
      </c>
      <c r="C288" s="63"/>
      <c r="D288" s="63"/>
      <c r="E288" s="63">
        <v>905</v>
      </c>
      <c r="F288" s="64"/>
      <c r="G288" s="63" t="s">
        <v>863</v>
      </c>
      <c r="H288" s="65">
        <v>215.6</v>
      </c>
    </row>
    <row r="289" spans="1:8" x14ac:dyDescent="0.35">
      <c r="A289" s="63" t="s">
        <v>1023</v>
      </c>
      <c r="B289" s="63" t="s">
        <v>542</v>
      </c>
      <c r="C289" s="63"/>
      <c r="D289" s="63" t="s">
        <v>1024</v>
      </c>
      <c r="E289" s="63">
        <v>1000</v>
      </c>
      <c r="F289" s="64"/>
      <c r="G289" s="63" t="s">
        <v>863</v>
      </c>
      <c r="H289" s="65">
        <v>360</v>
      </c>
    </row>
    <row r="290" spans="1:8" x14ac:dyDescent="0.35">
      <c r="A290" s="63" t="s">
        <v>1025</v>
      </c>
      <c r="B290" s="63" t="s">
        <v>542</v>
      </c>
      <c r="C290" s="63" t="s">
        <v>1026</v>
      </c>
      <c r="D290" s="63"/>
      <c r="E290" s="63">
        <v>2250</v>
      </c>
      <c r="F290" s="64"/>
      <c r="G290" s="63" t="s">
        <v>863</v>
      </c>
      <c r="H290" s="65">
        <v>775</v>
      </c>
    </row>
    <row r="291" spans="1:8" x14ac:dyDescent="0.35">
      <c r="A291" s="63" t="s">
        <v>1027</v>
      </c>
      <c r="B291" s="63" t="s">
        <v>542</v>
      </c>
      <c r="C291" s="63"/>
      <c r="D291" s="63" t="s">
        <v>1028</v>
      </c>
      <c r="E291" s="63">
        <v>2500</v>
      </c>
      <c r="F291" s="64"/>
      <c r="G291" s="63" t="s">
        <v>863</v>
      </c>
      <c r="H291" s="65">
        <v>780</v>
      </c>
    </row>
    <row r="292" spans="1:8" x14ac:dyDescent="0.35">
      <c r="A292" s="63" t="s">
        <v>1029</v>
      </c>
      <c r="B292" s="63" t="s">
        <v>1030</v>
      </c>
      <c r="C292" s="63" t="s">
        <v>1031</v>
      </c>
      <c r="D292" s="63" t="s">
        <v>1032</v>
      </c>
      <c r="E292" s="63">
        <v>5444</v>
      </c>
      <c r="F292" s="64" t="s">
        <v>1033</v>
      </c>
      <c r="G292" s="63" t="s">
        <v>863</v>
      </c>
      <c r="H292" s="65">
        <v>1285</v>
      </c>
    </row>
    <row r="293" spans="1:8" ht="42" x14ac:dyDescent="0.35">
      <c r="A293" s="63">
        <v>8486</v>
      </c>
      <c r="B293" s="63" t="s">
        <v>1034</v>
      </c>
      <c r="C293" s="63" t="s">
        <v>554</v>
      </c>
      <c r="D293" s="63" t="s">
        <v>271</v>
      </c>
      <c r="E293" s="63"/>
      <c r="F293" s="64" t="s">
        <v>1035</v>
      </c>
      <c r="G293" s="63" t="s">
        <v>863</v>
      </c>
      <c r="H293" s="65">
        <v>12.05</v>
      </c>
    </row>
    <row r="294" spans="1:8" ht="28" x14ac:dyDescent="0.35">
      <c r="A294" s="63">
        <v>8487</v>
      </c>
      <c r="B294" s="63" t="s">
        <v>1034</v>
      </c>
      <c r="C294" s="63" t="s">
        <v>554</v>
      </c>
      <c r="D294" s="63" t="s">
        <v>555</v>
      </c>
      <c r="E294" s="63"/>
      <c r="F294" s="64" t="s">
        <v>1036</v>
      </c>
      <c r="G294" s="63" t="s">
        <v>863</v>
      </c>
      <c r="H294" s="65">
        <v>20.95</v>
      </c>
    </row>
    <row r="295" spans="1:8" ht="42" x14ac:dyDescent="0.35">
      <c r="A295" s="63">
        <v>8488</v>
      </c>
      <c r="B295" s="63" t="s">
        <v>1034</v>
      </c>
      <c r="C295" s="63" t="s">
        <v>554</v>
      </c>
      <c r="D295" s="63" t="s">
        <v>556</v>
      </c>
      <c r="E295" s="63"/>
      <c r="F295" s="64" t="s">
        <v>1035</v>
      </c>
      <c r="G295" s="63" t="s">
        <v>863</v>
      </c>
      <c r="H295" s="65">
        <v>38.85</v>
      </c>
    </row>
    <row r="296" spans="1:8" ht="42" x14ac:dyDescent="0.35">
      <c r="A296" s="63">
        <v>8489</v>
      </c>
      <c r="B296" s="63" t="s">
        <v>1034</v>
      </c>
      <c r="C296" s="63" t="s">
        <v>557</v>
      </c>
      <c r="D296" s="63" t="s">
        <v>558</v>
      </c>
      <c r="E296" s="63"/>
      <c r="F296" s="64" t="s">
        <v>1037</v>
      </c>
      <c r="G296" s="63" t="s">
        <v>863</v>
      </c>
      <c r="H296" s="65">
        <v>39.1</v>
      </c>
    </row>
    <row r="297" spans="1:8" ht="28" x14ac:dyDescent="0.35">
      <c r="A297" s="63">
        <v>8490</v>
      </c>
      <c r="B297" s="63" t="s">
        <v>1038</v>
      </c>
      <c r="C297" s="63" t="s">
        <v>1039</v>
      </c>
      <c r="D297" s="63" t="s">
        <v>559</v>
      </c>
      <c r="E297" s="63" t="s">
        <v>548</v>
      </c>
      <c r="F297" s="64" t="s">
        <v>1040</v>
      </c>
      <c r="G297" s="63" t="s">
        <v>863</v>
      </c>
      <c r="H297" s="65">
        <v>9.15</v>
      </c>
    </row>
    <row r="298" spans="1:8" ht="28" x14ac:dyDescent="0.35">
      <c r="A298" s="63">
        <v>8491</v>
      </c>
      <c r="B298" s="63" t="s">
        <v>1038</v>
      </c>
      <c r="C298" s="63" t="s">
        <v>1039</v>
      </c>
      <c r="D298" s="63" t="s">
        <v>560</v>
      </c>
      <c r="E298" s="63" t="s">
        <v>160</v>
      </c>
      <c r="F298" s="64" t="s">
        <v>1040</v>
      </c>
      <c r="G298" s="63" t="s">
        <v>863</v>
      </c>
      <c r="H298" s="65">
        <v>33.24</v>
      </c>
    </row>
    <row r="299" spans="1:8" ht="28" x14ac:dyDescent="0.35">
      <c r="A299" s="63">
        <v>8492</v>
      </c>
      <c r="B299" s="63" t="s">
        <v>1038</v>
      </c>
      <c r="C299" s="63" t="s">
        <v>1039</v>
      </c>
      <c r="D299" s="63" t="s">
        <v>561</v>
      </c>
      <c r="E299" s="63" t="s">
        <v>162</v>
      </c>
      <c r="F299" s="64" t="s">
        <v>1040</v>
      </c>
      <c r="G299" s="63" t="s">
        <v>863</v>
      </c>
      <c r="H299" s="65">
        <v>26.58</v>
      </c>
    </row>
    <row r="300" spans="1:8" ht="28" x14ac:dyDescent="0.35">
      <c r="A300" s="63">
        <v>8493</v>
      </c>
      <c r="B300" s="63" t="s">
        <v>1038</v>
      </c>
      <c r="C300" s="63" t="s">
        <v>1039</v>
      </c>
      <c r="D300" s="63" t="s">
        <v>562</v>
      </c>
      <c r="E300" s="63" t="s">
        <v>563</v>
      </c>
      <c r="F300" s="64" t="s">
        <v>1041</v>
      </c>
      <c r="G300" s="63" t="s">
        <v>863</v>
      </c>
      <c r="H300" s="65">
        <v>57.49</v>
      </c>
    </row>
    <row r="301" spans="1:8" ht="28" x14ac:dyDescent="0.35">
      <c r="A301" s="63">
        <v>8494</v>
      </c>
      <c r="B301" s="63" t="s">
        <v>1038</v>
      </c>
      <c r="C301" s="63" t="s">
        <v>1039</v>
      </c>
      <c r="D301" s="63" t="s">
        <v>564</v>
      </c>
      <c r="E301" s="63" t="s">
        <v>204</v>
      </c>
      <c r="F301" s="64" t="s">
        <v>1041</v>
      </c>
      <c r="G301" s="63" t="s">
        <v>863</v>
      </c>
      <c r="H301" s="65">
        <v>74.930000000000007</v>
      </c>
    </row>
    <row r="302" spans="1:8" x14ac:dyDescent="0.35">
      <c r="A302" s="63">
        <v>8495</v>
      </c>
      <c r="B302" s="63" t="s">
        <v>1042</v>
      </c>
      <c r="C302" s="63" t="s">
        <v>1043</v>
      </c>
      <c r="D302" s="63" t="s">
        <v>565</v>
      </c>
      <c r="E302" s="63" t="s">
        <v>479</v>
      </c>
      <c r="F302" s="64" t="s">
        <v>566</v>
      </c>
      <c r="G302" s="63" t="s">
        <v>863</v>
      </c>
      <c r="H302" s="65">
        <v>30.13</v>
      </c>
    </row>
    <row r="303" spans="1:8" ht="28" x14ac:dyDescent="0.35">
      <c r="A303" s="63">
        <v>8496</v>
      </c>
      <c r="B303" s="63" t="s">
        <v>1044</v>
      </c>
      <c r="C303" s="63" t="s">
        <v>567</v>
      </c>
      <c r="D303" s="63" t="s">
        <v>568</v>
      </c>
      <c r="E303" s="63">
        <v>0</v>
      </c>
      <c r="F303" s="64" t="s">
        <v>1045</v>
      </c>
      <c r="G303" s="63" t="s">
        <v>863</v>
      </c>
      <c r="H303" s="65">
        <v>20.8</v>
      </c>
    </row>
    <row r="304" spans="1:8" ht="28" x14ac:dyDescent="0.35">
      <c r="A304" s="63">
        <v>8497</v>
      </c>
      <c r="B304" s="63" t="s">
        <v>1044</v>
      </c>
      <c r="C304" s="63" t="s">
        <v>567</v>
      </c>
      <c r="D304" s="63" t="s">
        <v>569</v>
      </c>
      <c r="E304" s="63">
        <v>0</v>
      </c>
      <c r="F304" s="64" t="s">
        <v>1045</v>
      </c>
      <c r="G304" s="63" t="s">
        <v>863</v>
      </c>
      <c r="H304" s="65">
        <v>29.28</v>
      </c>
    </row>
    <row r="305" spans="1:8" ht="28" x14ac:dyDescent="0.35">
      <c r="A305" s="63">
        <v>8498</v>
      </c>
      <c r="B305" s="63" t="s">
        <v>1044</v>
      </c>
      <c r="C305" s="63" t="s">
        <v>567</v>
      </c>
      <c r="D305" s="63" t="s">
        <v>570</v>
      </c>
      <c r="E305" s="63">
        <v>0</v>
      </c>
      <c r="F305" s="64" t="s">
        <v>1045</v>
      </c>
      <c r="G305" s="63" t="s">
        <v>863</v>
      </c>
      <c r="H305" s="65">
        <v>45.07</v>
      </c>
    </row>
    <row r="306" spans="1:8" x14ac:dyDescent="0.35">
      <c r="A306" s="63">
        <v>8500</v>
      </c>
      <c r="B306" s="63" t="s">
        <v>573</v>
      </c>
      <c r="C306" s="63" t="s">
        <v>567</v>
      </c>
      <c r="D306" s="63" t="s">
        <v>574</v>
      </c>
      <c r="E306" s="63" t="s">
        <v>479</v>
      </c>
      <c r="F306" s="64"/>
      <c r="G306" s="63" t="s">
        <v>863</v>
      </c>
      <c r="H306" s="65">
        <v>59.49</v>
      </c>
    </row>
    <row r="307" spans="1:8" x14ac:dyDescent="0.35">
      <c r="A307" s="63">
        <v>8501</v>
      </c>
      <c r="B307" s="63" t="s">
        <v>573</v>
      </c>
      <c r="C307" s="63" t="s">
        <v>567</v>
      </c>
      <c r="D307" s="63" t="s">
        <v>575</v>
      </c>
      <c r="E307" s="63" t="s">
        <v>175</v>
      </c>
      <c r="F307" s="64"/>
      <c r="G307" s="63" t="s">
        <v>863</v>
      </c>
      <c r="H307" s="65">
        <v>98.07</v>
      </c>
    </row>
    <row r="308" spans="1:8" x14ac:dyDescent="0.35">
      <c r="A308" s="63">
        <v>8502</v>
      </c>
      <c r="B308" s="63" t="s">
        <v>573</v>
      </c>
      <c r="C308" s="63" t="s">
        <v>567</v>
      </c>
      <c r="D308" s="63" t="s">
        <v>576</v>
      </c>
      <c r="E308" s="63" t="s">
        <v>335</v>
      </c>
      <c r="F308" s="64"/>
      <c r="G308" s="63" t="s">
        <v>863</v>
      </c>
      <c r="H308" s="65">
        <v>141.88999999999999</v>
      </c>
    </row>
    <row r="309" spans="1:8" x14ac:dyDescent="0.35">
      <c r="A309" s="63">
        <v>8503</v>
      </c>
      <c r="B309" s="63" t="s">
        <v>573</v>
      </c>
      <c r="C309" s="63" t="s">
        <v>567</v>
      </c>
      <c r="D309" s="63" t="s">
        <v>577</v>
      </c>
      <c r="E309" s="63" t="s">
        <v>293</v>
      </c>
      <c r="F309" s="64"/>
      <c r="G309" s="63" t="s">
        <v>863</v>
      </c>
      <c r="H309" s="65">
        <v>198.29</v>
      </c>
    </row>
    <row r="310" spans="1:8" x14ac:dyDescent="0.35">
      <c r="A310" s="63">
        <v>8504</v>
      </c>
      <c r="B310" s="63" t="s">
        <v>1046</v>
      </c>
      <c r="C310" s="63" t="s">
        <v>567</v>
      </c>
      <c r="D310" s="63" t="s">
        <v>578</v>
      </c>
      <c r="E310" s="63" t="s">
        <v>218</v>
      </c>
      <c r="F310" s="64"/>
      <c r="G310" s="63" t="s">
        <v>863</v>
      </c>
      <c r="H310" s="65">
        <v>232.88</v>
      </c>
    </row>
    <row r="311" spans="1:8" x14ac:dyDescent="0.35">
      <c r="A311" s="63">
        <v>8510</v>
      </c>
      <c r="B311" s="63" t="s">
        <v>579</v>
      </c>
      <c r="C311" s="63" t="s">
        <v>580</v>
      </c>
      <c r="D311" s="63" t="s">
        <v>581</v>
      </c>
      <c r="E311" s="63" t="s">
        <v>582</v>
      </c>
      <c r="F311" s="64"/>
      <c r="G311" s="63" t="s">
        <v>863</v>
      </c>
      <c r="H311" s="65">
        <v>7.29</v>
      </c>
    </row>
    <row r="312" spans="1:8" x14ac:dyDescent="0.35">
      <c r="A312" s="63">
        <v>8511</v>
      </c>
      <c r="B312" s="63" t="s">
        <v>579</v>
      </c>
      <c r="C312" s="63" t="s">
        <v>580</v>
      </c>
      <c r="D312" s="63" t="s">
        <v>583</v>
      </c>
      <c r="E312" s="63" t="s">
        <v>289</v>
      </c>
      <c r="F312" s="64"/>
      <c r="G312" s="63" t="s">
        <v>863</v>
      </c>
      <c r="H312" s="65">
        <v>11.63</v>
      </c>
    </row>
    <row r="313" spans="1:8" x14ac:dyDescent="0.35">
      <c r="A313" s="63">
        <v>8512</v>
      </c>
      <c r="B313" s="63" t="s">
        <v>579</v>
      </c>
      <c r="C313" s="63" t="s">
        <v>580</v>
      </c>
      <c r="D313" s="63" t="s">
        <v>395</v>
      </c>
      <c r="E313" s="63" t="s">
        <v>331</v>
      </c>
      <c r="F313" s="64"/>
      <c r="G313" s="63" t="s">
        <v>863</v>
      </c>
      <c r="H313" s="65">
        <v>24.18</v>
      </c>
    </row>
    <row r="314" spans="1:8" x14ac:dyDescent="0.35">
      <c r="A314" s="63">
        <v>8513</v>
      </c>
      <c r="B314" s="63" t="s">
        <v>584</v>
      </c>
      <c r="C314" s="63" t="s">
        <v>580</v>
      </c>
      <c r="D314" s="63"/>
      <c r="E314" s="63" t="s">
        <v>190</v>
      </c>
      <c r="F314" s="64"/>
      <c r="G314" s="63" t="s">
        <v>863</v>
      </c>
      <c r="H314" s="65">
        <v>41.98</v>
      </c>
    </row>
    <row r="315" spans="1:8" x14ac:dyDescent="0.35">
      <c r="A315" s="63">
        <v>8514</v>
      </c>
      <c r="B315" s="63" t="s">
        <v>584</v>
      </c>
      <c r="C315" s="63" t="s">
        <v>580</v>
      </c>
      <c r="D315" s="63"/>
      <c r="E315" s="63" t="s">
        <v>335</v>
      </c>
      <c r="F315" s="64"/>
      <c r="G315" s="63" t="s">
        <v>863</v>
      </c>
      <c r="H315" s="65">
        <v>94.55</v>
      </c>
    </row>
    <row r="316" spans="1:8" x14ac:dyDescent="0.35">
      <c r="A316" s="63">
        <v>8517</v>
      </c>
      <c r="B316" s="63" t="s">
        <v>585</v>
      </c>
      <c r="C316" s="63" t="s">
        <v>586</v>
      </c>
      <c r="D316" s="63" t="s">
        <v>587</v>
      </c>
      <c r="E316" s="63">
        <v>0</v>
      </c>
      <c r="F316" s="64" t="s">
        <v>588</v>
      </c>
      <c r="G316" s="63" t="s">
        <v>863</v>
      </c>
      <c r="H316" s="65">
        <v>1.71</v>
      </c>
    </row>
    <row r="317" spans="1:8" x14ac:dyDescent="0.35">
      <c r="A317" s="63">
        <v>8518</v>
      </c>
      <c r="B317" s="63" t="s">
        <v>589</v>
      </c>
      <c r="C317" s="63" t="s">
        <v>586</v>
      </c>
      <c r="D317" s="63" t="s">
        <v>590</v>
      </c>
      <c r="E317" s="63">
        <v>0</v>
      </c>
      <c r="F317" s="64" t="s">
        <v>588</v>
      </c>
      <c r="G317" s="63" t="s">
        <v>863</v>
      </c>
      <c r="H317" s="65">
        <v>1.9</v>
      </c>
    </row>
    <row r="318" spans="1:8" x14ac:dyDescent="0.35">
      <c r="A318" s="63">
        <v>8521</v>
      </c>
      <c r="B318" s="63" t="s">
        <v>591</v>
      </c>
      <c r="C318" s="63" t="s">
        <v>592</v>
      </c>
      <c r="D318" s="63" t="s">
        <v>593</v>
      </c>
      <c r="E318" s="63" t="s">
        <v>594</v>
      </c>
      <c r="F318" s="64"/>
      <c r="G318" s="63" t="s">
        <v>863</v>
      </c>
      <c r="H318" s="65">
        <v>131.34</v>
      </c>
    </row>
    <row r="319" spans="1:8" x14ac:dyDescent="0.35">
      <c r="A319" s="63">
        <v>8522</v>
      </c>
      <c r="B319" s="63" t="s">
        <v>591</v>
      </c>
      <c r="C319" s="63" t="s">
        <v>592</v>
      </c>
      <c r="D319" s="63" t="s">
        <v>595</v>
      </c>
      <c r="E319" s="63" t="s">
        <v>596</v>
      </c>
      <c r="F319" s="64"/>
      <c r="G319" s="63" t="s">
        <v>863</v>
      </c>
      <c r="H319" s="65">
        <v>213.55</v>
      </c>
    </row>
    <row r="320" spans="1:8" x14ac:dyDescent="0.35">
      <c r="A320" s="63">
        <v>8523</v>
      </c>
      <c r="B320" s="63" t="s">
        <v>591</v>
      </c>
      <c r="C320" s="63" t="s">
        <v>592</v>
      </c>
      <c r="D320" s="63" t="s">
        <v>597</v>
      </c>
      <c r="E320" s="63" t="s">
        <v>173</v>
      </c>
      <c r="F320" s="64"/>
      <c r="G320" s="63" t="s">
        <v>863</v>
      </c>
      <c r="H320" s="65">
        <v>275.45</v>
      </c>
    </row>
    <row r="321" spans="1:8" x14ac:dyDescent="0.35">
      <c r="A321" s="63">
        <v>8524</v>
      </c>
      <c r="B321" s="63" t="s">
        <v>591</v>
      </c>
      <c r="C321" s="63" t="s">
        <v>592</v>
      </c>
      <c r="D321" s="63" t="s">
        <v>598</v>
      </c>
      <c r="E321" s="63" t="s">
        <v>599</v>
      </c>
      <c r="F321" s="64"/>
      <c r="G321" s="63" t="s">
        <v>863</v>
      </c>
      <c r="H321" s="65">
        <v>327.93</v>
      </c>
    </row>
    <row r="322" spans="1:8" x14ac:dyDescent="0.35">
      <c r="A322" s="63">
        <v>8540</v>
      </c>
      <c r="B322" s="63" t="s">
        <v>600</v>
      </c>
      <c r="C322" s="63" t="s">
        <v>1047</v>
      </c>
      <c r="D322" s="63" t="s">
        <v>601</v>
      </c>
      <c r="E322" s="63" t="s">
        <v>602</v>
      </c>
      <c r="F322" s="64"/>
      <c r="G322" s="63" t="s">
        <v>863</v>
      </c>
      <c r="H322" s="65">
        <v>26.04</v>
      </c>
    </row>
    <row r="323" spans="1:8" x14ac:dyDescent="0.35">
      <c r="A323" s="63">
        <v>8541</v>
      </c>
      <c r="B323" s="63" t="s">
        <v>600</v>
      </c>
      <c r="C323" s="63" t="s">
        <v>1047</v>
      </c>
      <c r="D323" s="63" t="s">
        <v>603</v>
      </c>
      <c r="E323" s="63" t="s">
        <v>604</v>
      </c>
      <c r="F323" s="64"/>
      <c r="G323" s="63" t="s">
        <v>863</v>
      </c>
      <c r="H323" s="65">
        <v>31.16</v>
      </c>
    </row>
    <row r="324" spans="1:8" x14ac:dyDescent="0.35">
      <c r="A324" s="63">
        <v>8542</v>
      </c>
      <c r="B324" s="63" t="s">
        <v>600</v>
      </c>
      <c r="C324" s="63" t="s">
        <v>1047</v>
      </c>
      <c r="D324" s="63" t="s">
        <v>605</v>
      </c>
      <c r="E324" s="63" t="s">
        <v>606</v>
      </c>
      <c r="F324" s="64"/>
      <c r="G324" s="63" t="s">
        <v>863</v>
      </c>
      <c r="H324" s="65">
        <v>36.76</v>
      </c>
    </row>
    <row r="325" spans="1:8" x14ac:dyDescent="0.35">
      <c r="A325" s="63">
        <v>8549</v>
      </c>
      <c r="B325" s="63" t="s">
        <v>1048</v>
      </c>
      <c r="C325" s="63" t="s">
        <v>1049</v>
      </c>
      <c r="D325" s="63" t="s">
        <v>1050</v>
      </c>
      <c r="E325" s="63">
        <v>260</v>
      </c>
      <c r="F325" s="64" t="s">
        <v>1051</v>
      </c>
      <c r="G325" s="63" t="s">
        <v>863</v>
      </c>
      <c r="H325" s="65">
        <v>25</v>
      </c>
    </row>
    <row r="326" spans="1:8" x14ac:dyDescent="0.35">
      <c r="A326" s="63">
        <v>8550</v>
      </c>
      <c r="B326" s="63" t="s">
        <v>1052</v>
      </c>
      <c r="C326" s="63" t="s">
        <v>371</v>
      </c>
      <c r="D326" s="63" t="s">
        <v>607</v>
      </c>
      <c r="E326" s="63" t="s">
        <v>349</v>
      </c>
      <c r="F326" s="64" t="s">
        <v>608</v>
      </c>
      <c r="G326" s="63" t="s">
        <v>863</v>
      </c>
      <c r="H326" s="65">
        <v>33.74</v>
      </c>
    </row>
    <row r="327" spans="1:8" x14ac:dyDescent="0.35">
      <c r="A327" s="63">
        <v>8551</v>
      </c>
      <c r="B327" s="63" t="s">
        <v>1052</v>
      </c>
      <c r="C327" s="63" t="s">
        <v>371</v>
      </c>
      <c r="D327" s="63" t="s">
        <v>609</v>
      </c>
      <c r="E327" s="63" t="s">
        <v>335</v>
      </c>
      <c r="F327" s="64" t="s">
        <v>608</v>
      </c>
      <c r="G327" s="63" t="s">
        <v>863</v>
      </c>
      <c r="H327" s="65">
        <v>90.01</v>
      </c>
    </row>
    <row r="328" spans="1:8" x14ac:dyDescent="0.35">
      <c r="A328" s="63">
        <v>8552</v>
      </c>
      <c r="B328" s="63" t="s">
        <v>1052</v>
      </c>
      <c r="C328" s="63" t="s">
        <v>371</v>
      </c>
      <c r="D328" s="63" t="s">
        <v>610</v>
      </c>
      <c r="E328" s="63" t="s">
        <v>611</v>
      </c>
      <c r="F328" s="64" t="s">
        <v>608</v>
      </c>
      <c r="G328" s="63" t="s">
        <v>863</v>
      </c>
      <c r="H328" s="65">
        <v>135.34</v>
      </c>
    </row>
    <row r="329" spans="1:8" x14ac:dyDescent="0.35">
      <c r="A329" s="63">
        <v>8553</v>
      </c>
      <c r="B329" s="63" t="s">
        <v>1052</v>
      </c>
      <c r="C329" s="63" t="s">
        <v>371</v>
      </c>
      <c r="D329" s="63" t="s">
        <v>612</v>
      </c>
      <c r="E329" s="63" t="s">
        <v>351</v>
      </c>
      <c r="F329" s="64" t="s">
        <v>608</v>
      </c>
      <c r="G329" s="63" t="s">
        <v>863</v>
      </c>
      <c r="H329" s="65">
        <v>147.02000000000001</v>
      </c>
    </row>
    <row r="330" spans="1:8" x14ac:dyDescent="0.35">
      <c r="A330" s="63">
        <v>8558</v>
      </c>
      <c r="B330" s="63" t="s">
        <v>1053</v>
      </c>
      <c r="C330" s="63" t="s">
        <v>613</v>
      </c>
      <c r="D330" s="63" t="s">
        <v>614</v>
      </c>
      <c r="E330" s="63" t="s">
        <v>180</v>
      </c>
      <c r="F330" s="64"/>
      <c r="G330" s="63" t="s">
        <v>863</v>
      </c>
      <c r="H330" s="65">
        <v>3.01</v>
      </c>
    </row>
    <row r="331" spans="1:8" x14ac:dyDescent="0.35">
      <c r="A331" s="63">
        <v>8559</v>
      </c>
      <c r="B331" s="63" t="s">
        <v>1053</v>
      </c>
      <c r="C331" s="63" t="s">
        <v>613</v>
      </c>
      <c r="D331" s="63" t="s">
        <v>615</v>
      </c>
      <c r="E331" s="63" t="s">
        <v>548</v>
      </c>
      <c r="F331" s="64"/>
      <c r="G331" s="63" t="s">
        <v>863</v>
      </c>
      <c r="H331" s="65">
        <v>14.67</v>
      </c>
    </row>
    <row r="332" spans="1:8" x14ac:dyDescent="0.35">
      <c r="A332" s="63" t="s">
        <v>1054</v>
      </c>
      <c r="B332" s="63" t="s">
        <v>1055</v>
      </c>
      <c r="C332" s="63" t="s">
        <v>1056</v>
      </c>
      <c r="D332" s="63" t="s">
        <v>1057</v>
      </c>
      <c r="E332" s="63" t="s">
        <v>1058</v>
      </c>
      <c r="F332" s="64"/>
      <c r="G332" s="63" t="s">
        <v>863</v>
      </c>
      <c r="H332" s="65">
        <v>184</v>
      </c>
    </row>
    <row r="333" spans="1:8" x14ac:dyDescent="0.35">
      <c r="A333" s="63">
        <v>8560</v>
      </c>
      <c r="B333" s="63" t="s">
        <v>616</v>
      </c>
      <c r="C333" s="63" t="s">
        <v>371</v>
      </c>
      <c r="D333" s="63" t="s">
        <v>617</v>
      </c>
      <c r="E333" s="63" t="s">
        <v>351</v>
      </c>
      <c r="F333" s="64"/>
      <c r="G333" s="63" t="s">
        <v>863</v>
      </c>
      <c r="H333" s="65">
        <v>232.52</v>
      </c>
    </row>
    <row r="334" spans="1:8" x14ac:dyDescent="0.35">
      <c r="A334" s="63">
        <v>8561</v>
      </c>
      <c r="B334" s="63" t="s">
        <v>616</v>
      </c>
      <c r="C334" s="63" t="s">
        <v>371</v>
      </c>
      <c r="D334" s="63" t="s">
        <v>618</v>
      </c>
      <c r="E334" s="63" t="s">
        <v>173</v>
      </c>
      <c r="F334" s="64"/>
      <c r="G334" s="63" t="s">
        <v>863</v>
      </c>
      <c r="H334" s="65">
        <v>251.98</v>
      </c>
    </row>
    <row r="335" spans="1:8" x14ac:dyDescent="0.35">
      <c r="A335" s="63" t="s">
        <v>1059</v>
      </c>
      <c r="B335" s="63" t="s">
        <v>616</v>
      </c>
      <c r="C335" s="63" t="s">
        <v>1060</v>
      </c>
      <c r="D335" s="63"/>
      <c r="E335" s="63">
        <v>428</v>
      </c>
      <c r="F335" s="64"/>
      <c r="G335" s="63" t="s">
        <v>863</v>
      </c>
      <c r="H335" s="65">
        <v>260</v>
      </c>
    </row>
    <row r="336" spans="1:8" x14ac:dyDescent="0.35">
      <c r="A336" s="63" t="s">
        <v>1061</v>
      </c>
      <c r="B336" s="63" t="s">
        <v>616</v>
      </c>
      <c r="C336" s="63" t="s">
        <v>1062</v>
      </c>
      <c r="D336" s="63" t="s">
        <v>1063</v>
      </c>
      <c r="E336" s="63">
        <v>420</v>
      </c>
      <c r="F336" s="64"/>
      <c r="G336" s="63" t="s">
        <v>863</v>
      </c>
      <c r="H336" s="65">
        <v>266</v>
      </c>
    </row>
    <row r="337" spans="1:8" x14ac:dyDescent="0.35">
      <c r="A337" s="63">
        <v>8562</v>
      </c>
      <c r="B337" s="63" t="s">
        <v>616</v>
      </c>
      <c r="C337" s="63" t="s">
        <v>371</v>
      </c>
      <c r="D337" s="63" t="s">
        <v>619</v>
      </c>
      <c r="E337" s="63" t="s">
        <v>620</v>
      </c>
      <c r="F337" s="64"/>
      <c r="G337" s="63" t="s">
        <v>863</v>
      </c>
      <c r="H337" s="65">
        <v>278.68</v>
      </c>
    </row>
    <row r="338" spans="1:8" x14ac:dyDescent="0.35">
      <c r="A338" s="63">
        <v>8563</v>
      </c>
      <c r="B338" s="63" t="s">
        <v>621</v>
      </c>
      <c r="C338" s="63" t="s">
        <v>622</v>
      </c>
      <c r="D338" s="63" t="s">
        <v>1064</v>
      </c>
      <c r="E338" s="63">
        <v>428</v>
      </c>
      <c r="F338" s="64" t="s">
        <v>623</v>
      </c>
      <c r="G338" s="63" t="s">
        <v>863</v>
      </c>
      <c r="H338" s="65">
        <v>263.64</v>
      </c>
    </row>
    <row r="339" spans="1:8" ht="28" x14ac:dyDescent="0.35">
      <c r="A339" s="63">
        <v>8564</v>
      </c>
      <c r="B339" s="63" t="s">
        <v>624</v>
      </c>
      <c r="C339" s="63" t="s">
        <v>625</v>
      </c>
      <c r="D339" s="63" t="s">
        <v>626</v>
      </c>
      <c r="E339" s="63">
        <v>350</v>
      </c>
      <c r="F339" s="64" t="s">
        <v>1065</v>
      </c>
      <c r="G339" s="63" t="s">
        <v>863</v>
      </c>
      <c r="H339" s="65">
        <v>214.97</v>
      </c>
    </row>
    <row r="340" spans="1:8" x14ac:dyDescent="0.35">
      <c r="A340" s="63">
        <v>8565</v>
      </c>
      <c r="B340" s="63" t="s">
        <v>1066</v>
      </c>
      <c r="C340" s="63" t="s">
        <v>627</v>
      </c>
      <c r="D340" s="63"/>
      <c r="E340" s="63">
        <v>420</v>
      </c>
      <c r="F340" s="64" t="s">
        <v>628</v>
      </c>
      <c r="G340" s="63" t="s">
        <v>863</v>
      </c>
      <c r="H340" s="65">
        <v>232.21</v>
      </c>
    </row>
    <row r="341" spans="1:8" ht="28" x14ac:dyDescent="0.35">
      <c r="A341" s="63">
        <v>8569</v>
      </c>
      <c r="B341" s="63" t="s">
        <v>629</v>
      </c>
      <c r="C341" s="63" t="s">
        <v>630</v>
      </c>
      <c r="D341" s="63" t="s">
        <v>631</v>
      </c>
      <c r="E341" s="63">
        <v>5.5</v>
      </c>
      <c r="F341" s="64" t="s">
        <v>1067</v>
      </c>
      <c r="G341" s="63" t="s">
        <v>863</v>
      </c>
      <c r="H341" s="65">
        <v>3.59</v>
      </c>
    </row>
    <row r="342" spans="1:8" ht="28" x14ac:dyDescent="0.35">
      <c r="A342" s="63">
        <v>8570</v>
      </c>
      <c r="B342" s="63" t="s">
        <v>632</v>
      </c>
      <c r="C342" s="63" t="s">
        <v>633</v>
      </c>
      <c r="D342" s="63" t="s">
        <v>382</v>
      </c>
      <c r="E342" s="63" t="s">
        <v>549</v>
      </c>
      <c r="F342" s="64" t="s">
        <v>1068</v>
      </c>
      <c r="G342" s="63" t="s">
        <v>863</v>
      </c>
      <c r="H342" s="65">
        <v>22.97</v>
      </c>
    </row>
    <row r="343" spans="1:8" ht="28" x14ac:dyDescent="0.35">
      <c r="A343" s="63">
        <v>8571</v>
      </c>
      <c r="B343" s="63" t="s">
        <v>632</v>
      </c>
      <c r="C343" s="63" t="s">
        <v>633</v>
      </c>
      <c r="D343" s="63" t="s">
        <v>460</v>
      </c>
      <c r="E343" s="63" t="s">
        <v>634</v>
      </c>
      <c r="F343" s="64" t="s">
        <v>1069</v>
      </c>
      <c r="G343" s="63" t="s">
        <v>863</v>
      </c>
      <c r="H343" s="65">
        <v>30.36</v>
      </c>
    </row>
    <row r="344" spans="1:8" ht="28" x14ac:dyDescent="0.35">
      <c r="A344" s="63">
        <v>8572</v>
      </c>
      <c r="B344" s="63" t="s">
        <v>632</v>
      </c>
      <c r="C344" s="63" t="s">
        <v>633</v>
      </c>
      <c r="D344" s="63" t="s">
        <v>383</v>
      </c>
      <c r="E344" s="63" t="s">
        <v>550</v>
      </c>
      <c r="F344" s="64" t="s">
        <v>1068</v>
      </c>
      <c r="G344" s="63" t="s">
        <v>863</v>
      </c>
      <c r="H344" s="65">
        <v>43.91</v>
      </c>
    </row>
    <row r="345" spans="1:8" ht="28" x14ac:dyDescent="0.35">
      <c r="A345" s="63">
        <v>8573</v>
      </c>
      <c r="B345" s="63" t="s">
        <v>632</v>
      </c>
      <c r="C345" s="63" t="s">
        <v>633</v>
      </c>
      <c r="D345" s="63" t="s">
        <v>635</v>
      </c>
      <c r="E345" s="63" t="s">
        <v>636</v>
      </c>
      <c r="F345" s="64" t="s">
        <v>1069</v>
      </c>
      <c r="G345" s="63" t="s">
        <v>863</v>
      </c>
      <c r="H345" s="65">
        <v>52.69</v>
      </c>
    </row>
    <row r="346" spans="1:8" ht="42" x14ac:dyDescent="0.35">
      <c r="A346" s="63">
        <v>8580</v>
      </c>
      <c r="B346" s="63" t="s">
        <v>1070</v>
      </c>
      <c r="C346" s="63" t="s">
        <v>1071</v>
      </c>
      <c r="D346" s="63" t="s">
        <v>638</v>
      </c>
      <c r="E346" s="63">
        <v>16</v>
      </c>
      <c r="F346" s="64" t="s">
        <v>1072</v>
      </c>
      <c r="G346" s="63" t="s">
        <v>863</v>
      </c>
      <c r="H346" s="65">
        <v>18.399999999999999</v>
      </c>
    </row>
    <row r="347" spans="1:8" ht="28" x14ac:dyDescent="0.35">
      <c r="A347" s="63">
        <v>8581</v>
      </c>
      <c r="B347" s="63" t="s">
        <v>1070</v>
      </c>
      <c r="C347" s="63" t="s">
        <v>637</v>
      </c>
      <c r="D347" s="63" t="s">
        <v>639</v>
      </c>
      <c r="E347" s="63">
        <v>38</v>
      </c>
      <c r="F347" s="64" t="s">
        <v>640</v>
      </c>
      <c r="G347" s="63" t="s">
        <v>863</v>
      </c>
      <c r="H347" s="65">
        <v>27.35</v>
      </c>
    </row>
    <row r="348" spans="1:8" ht="28" x14ac:dyDescent="0.35">
      <c r="A348" s="63">
        <v>8582</v>
      </c>
      <c r="B348" s="63" t="s">
        <v>1070</v>
      </c>
      <c r="C348" s="63" t="s">
        <v>641</v>
      </c>
      <c r="D348" s="63" t="s">
        <v>642</v>
      </c>
      <c r="E348" s="63"/>
      <c r="F348" s="64" t="s">
        <v>640</v>
      </c>
      <c r="G348" s="63" t="s">
        <v>863</v>
      </c>
      <c r="H348" s="65">
        <v>39.340000000000003</v>
      </c>
    </row>
    <row r="349" spans="1:8" x14ac:dyDescent="0.35">
      <c r="A349" s="63">
        <v>8583</v>
      </c>
      <c r="B349" s="63" t="s">
        <v>643</v>
      </c>
      <c r="C349" s="63" t="s">
        <v>1073</v>
      </c>
      <c r="D349" s="63"/>
      <c r="E349" s="63">
        <v>300</v>
      </c>
      <c r="F349" s="64"/>
      <c r="G349" s="63" t="s">
        <v>863</v>
      </c>
      <c r="H349" s="65">
        <v>44.18</v>
      </c>
    </row>
    <row r="350" spans="1:8" x14ac:dyDescent="0.35">
      <c r="A350" s="63">
        <v>8584</v>
      </c>
      <c r="B350" s="63" t="s">
        <v>643</v>
      </c>
      <c r="C350" s="63" t="s">
        <v>1074</v>
      </c>
      <c r="D350" s="63"/>
      <c r="E350" s="63">
        <v>280</v>
      </c>
      <c r="F350" s="64"/>
      <c r="G350" s="63" t="s">
        <v>863</v>
      </c>
      <c r="H350" s="65">
        <v>88.36</v>
      </c>
    </row>
    <row r="351" spans="1:8" ht="28" x14ac:dyDescent="0.35">
      <c r="A351" s="63">
        <v>8590</v>
      </c>
      <c r="B351" s="63" t="s">
        <v>644</v>
      </c>
      <c r="C351" s="63" t="s">
        <v>371</v>
      </c>
      <c r="D351" s="63" t="s">
        <v>645</v>
      </c>
      <c r="E351" s="63">
        <v>0</v>
      </c>
      <c r="F351" s="64" t="s">
        <v>1003</v>
      </c>
      <c r="G351" s="63" t="s">
        <v>863</v>
      </c>
      <c r="H351" s="65">
        <v>12.81</v>
      </c>
    </row>
    <row r="352" spans="1:8" ht="28" x14ac:dyDescent="0.35">
      <c r="A352" s="63">
        <v>8591</v>
      </c>
      <c r="B352" s="63" t="s">
        <v>644</v>
      </c>
      <c r="C352" s="63" t="s">
        <v>371</v>
      </c>
      <c r="D352" s="63" t="s">
        <v>646</v>
      </c>
      <c r="E352" s="63">
        <v>0</v>
      </c>
      <c r="F352" s="64" t="s">
        <v>1003</v>
      </c>
      <c r="G352" s="63" t="s">
        <v>863</v>
      </c>
      <c r="H352" s="65">
        <v>13.56</v>
      </c>
    </row>
    <row r="353" spans="1:8" x14ac:dyDescent="0.35">
      <c r="A353" s="63">
        <v>8600</v>
      </c>
      <c r="B353" s="63" t="s">
        <v>647</v>
      </c>
      <c r="C353" s="63" t="s">
        <v>371</v>
      </c>
      <c r="D353" s="63" t="s">
        <v>648</v>
      </c>
      <c r="E353" s="63">
        <v>0</v>
      </c>
      <c r="F353" s="64"/>
      <c r="G353" s="63" t="s">
        <v>863</v>
      </c>
      <c r="H353" s="65">
        <v>16.989999999999998</v>
      </c>
    </row>
    <row r="354" spans="1:8" x14ac:dyDescent="0.35">
      <c r="A354" s="63">
        <v>8601</v>
      </c>
      <c r="B354" s="63" t="s">
        <v>647</v>
      </c>
      <c r="C354" s="63" t="s">
        <v>371</v>
      </c>
      <c r="D354" s="63" t="s">
        <v>649</v>
      </c>
      <c r="E354" s="63">
        <v>0</v>
      </c>
      <c r="F354" s="64"/>
      <c r="G354" s="63" t="s">
        <v>863</v>
      </c>
      <c r="H354" s="65">
        <v>18.739999999999998</v>
      </c>
    </row>
    <row r="355" spans="1:8" x14ac:dyDescent="0.35">
      <c r="A355" s="63">
        <v>8602</v>
      </c>
      <c r="B355" s="63" t="s">
        <v>647</v>
      </c>
      <c r="C355" s="63" t="s">
        <v>371</v>
      </c>
      <c r="D355" s="63" t="s">
        <v>650</v>
      </c>
      <c r="E355" s="63">
        <v>0</v>
      </c>
      <c r="F355" s="64"/>
      <c r="G355" s="63" t="s">
        <v>863</v>
      </c>
      <c r="H355" s="65">
        <v>23.01</v>
      </c>
    </row>
    <row r="356" spans="1:8" x14ac:dyDescent="0.35">
      <c r="A356" s="63">
        <v>8603</v>
      </c>
      <c r="B356" s="63" t="s">
        <v>647</v>
      </c>
      <c r="C356" s="63" t="s">
        <v>371</v>
      </c>
      <c r="D356" s="63" t="s">
        <v>651</v>
      </c>
      <c r="E356" s="63">
        <v>0</v>
      </c>
      <c r="F356" s="64"/>
      <c r="G356" s="63" t="s">
        <v>863</v>
      </c>
      <c r="H356" s="65">
        <v>34.36</v>
      </c>
    </row>
    <row r="357" spans="1:8" ht="28" x14ac:dyDescent="0.35">
      <c r="A357" s="63">
        <v>8610</v>
      </c>
      <c r="B357" s="63" t="s">
        <v>652</v>
      </c>
      <c r="C357" s="63" t="s">
        <v>653</v>
      </c>
      <c r="D357" s="63" t="s">
        <v>642</v>
      </c>
      <c r="E357" s="63">
        <v>0</v>
      </c>
      <c r="F357" s="64" t="s">
        <v>1075</v>
      </c>
      <c r="G357" s="63" t="s">
        <v>863</v>
      </c>
      <c r="H357" s="65">
        <v>15.84</v>
      </c>
    </row>
    <row r="358" spans="1:8" ht="42" x14ac:dyDescent="0.35">
      <c r="A358" s="63">
        <v>8611</v>
      </c>
      <c r="B358" s="63" t="s">
        <v>652</v>
      </c>
      <c r="C358" s="63" t="s">
        <v>653</v>
      </c>
      <c r="D358" s="63" t="s">
        <v>654</v>
      </c>
      <c r="E358" s="63">
        <v>0</v>
      </c>
      <c r="F358" s="64" t="s">
        <v>1076</v>
      </c>
      <c r="G358" s="63" t="s">
        <v>863</v>
      </c>
      <c r="H358" s="65">
        <v>19.440000000000001</v>
      </c>
    </row>
    <row r="359" spans="1:8" ht="42" x14ac:dyDescent="0.35">
      <c r="A359" s="63">
        <v>8612</v>
      </c>
      <c r="B359" s="63" t="s">
        <v>652</v>
      </c>
      <c r="C359" s="63" t="s">
        <v>653</v>
      </c>
      <c r="D359" s="63" t="s">
        <v>655</v>
      </c>
      <c r="E359" s="63">
        <v>0</v>
      </c>
      <c r="F359" s="64" t="s">
        <v>1076</v>
      </c>
      <c r="G359" s="63" t="s">
        <v>863</v>
      </c>
      <c r="H359" s="65">
        <v>22.61</v>
      </c>
    </row>
    <row r="360" spans="1:8" ht="42" x14ac:dyDescent="0.35">
      <c r="A360" s="63">
        <v>8613</v>
      </c>
      <c r="B360" s="63" t="s">
        <v>652</v>
      </c>
      <c r="C360" s="63" t="s">
        <v>653</v>
      </c>
      <c r="D360" s="63" t="s">
        <v>656</v>
      </c>
      <c r="E360" s="63">
        <v>0</v>
      </c>
      <c r="F360" s="64" t="s">
        <v>1076</v>
      </c>
      <c r="G360" s="63" t="s">
        <v>863</v>
      </c>
      <c r="H360" s="65">
        <v>28.09</v>
      </c>
    </row>
    <row r="361" spans="1:8" x14ac:dyDescent="0.35">
      <c r="A361" s="63">
        <v>8614</v>
      </c>
      <c r="B361" s="63" t="s">
        <v>657</v>
      </c>
      <c r="C361" s="63" t="s">
        <v>658</v>
      </c>
      <c r="D361" s="63"/>
      <c r="E361" s="63">
        <v>175</v>
      </c>
      <c r="F361" s="64"/>
      <c r="G361" s="63" t="s">
        <v>863</v>
      </c>
      <c r="H361" s="65">
        <v>32.44</v>
      </c>
    </row>
    <row r="362" spans="1:8" x14ac:dyDescent="0.35">
      <c r="A362" s="63">
        <v>8620</v>
      </c>
      <c r="B362" s="63" t="s">
        <v>659</v>
      </c>
      <c r="C362" s="63"/>
      <c r="D362" s="63"/>
      <c r="E362" s="63" t="s">
        <v>660</v>
      </c>
      <c r="F362" s="64"/>
      <c r="G362" s="63" t="s">
        <v>863</v>
      </c>
      <c r="H362" s="65">
        <v>99.68</v>
      </c>
    </row>
    <row r="363" spans="1:8" x14ac:dyDescent="0.35">
      <c r="A363" s="63">
        <v>8621</v>
      </c>
      <c r="B363" s="63" t="s">
        <v>659</v>
      </c>
      <c r="C363" s="63"/>
      <c r="D363" s="63"/>
      <c r="E363" s="63" t="s">
        <v>661</v>
      </c>
      <c r="F363" s="64"/>
      <c r="G363" s="63" t="s">
        <v>863</v>
      </c>
      <c r="H363" s="65">
        <v>150.69999999999999</v>
      </c>
    </row>
    <row r="364" spans="1:8" x14ac:dyDescent="0.35">
      <c r="A364" s="63">
        <v>8622</v>
      </c>
      <c r="B364" s="63" t="s">
        <v>659</v>
      </c>
      <c r="C364" s="63"/>
      <c r="D364" s="63"/>
      <c r="E364" s="63" t="s">
        <v>662</v>
      </c>
      <c r="F364" s="64"/>
      <c r="G364" s="63" t="s">
        <v>863</v>
      </c>
      <c r="H364" s="65">
        <v>192.21</v>
      </c>
    </row>
    <row r="365" spans="1:8" x14ac:dyDescent="0.35">
      <c r="A365" s="63">
        <v>8623</v>
      </c>
      <c r="B365" s="63" t="s">
        <v>659</v>
      </c>
      <c r="C365" s="63"/>
      <c r="D365" s="63"/>
      <c r="E365" s="63" t="s">
        <v>389</v>
      </c>
      <c r="F365" s="64"/>
      <c r="G365" s="63" t="s">
        <v>863</v>
      </c>
      <c r="H365" s="65">
        <v>337.45</v>
      </c>
    </row>
    <row r="366" spans="1:8" x14ac:dyDescent="0.35">
      <c r="A366" s="63">
        <v>8627</v>
      </c>
      <c r="B366" s="63" t="s">
        <v>663</v>
      </c>
      <c r="C366" s="63" t="s">
        <v>664</v>
      </c>
      <c r="D366" s="63"/>
      <c r="E366" s="63">
        <v>630</v>
      </c>
      <c r="F366" s="64"/>
      <c r="G366" s="63" t="s">
        <v>863</v>
      </c>
      <c r="H366" s="65">
        <v>59.95</v>
      </c>
    </row>
    <row r="367" spans="1:8" x14ac:dyDescent="0.35">
      <c r="A367" s="63">
        <v>8628</v>
      </c>
      <c r="B367" s="63" t="s">
        <v>665</v>
      </c>
      <c r="C367" s="63" t="s">
        <v>1077</v>
      </c>
      <c r="D367" s="63"/>
      <c r="E367" s="63">
        <v>102</v>
      </c>
      <c r="F367" s="64"/>
      <c r="G367" s="63" t="s">
        <v>863</v>
      </c>
      <c r="H367" s="65">
        <v>49.27</v>
      </c>
    </row>
    <row r="368" spans="1:8" x14ac:dyDescent="0.35">
      <c r="A368" s="63">
        <v>8629</v>
      </c>
      <c r="B368" s="63" t="s">
        <v>665</v>
      </c>
      <c r="C368" s="63" t="s">
        <v>1078</v>
      </c>
      <c r="D368" s="63"/>
      <c r="E368" s="63">
        <v>110</v>
      </c>
      <c r="F368" s="64"/>
      <c r="G368" s="63" t="s">
        <v>863</v>
      </c>
      <c r="H368" s="65">
        <v>46.96</v>
      </c>
    </row>
    <row r="369" spans="1:8" ht="28" x14ac:dyDescent="0.35">
      <c r="A369" s="63">
        <v>8630</v>
      </c>
      <c r="B369" s="63" t="s">
        <v>666</v>
      </c>
      <c r="C369" s="63" t="s">
        <v>667</v>
      </c>
      <c r="D369" s="63" t="s">
        <v>668</v>
      </c>
      <c r="E369" s="63" t="s">
        <v>160</v>
      </c>
      <c r="F369" s="64" t="s">
        <v>1079</v>
      </c>
      <c r="G369" s="63" t="s">
        <v>863</v>
      </c>
      <c r="H369" s="65">
        <v>14.61</v>
      </c>
    </row>
    <row r="370" spans="1:8" ht="42" x14ac:dyDescent="0.35">
      <c r="A370" s="63">
        <v>8631</v>
      </c>
      <c r="B370" s="63" t="s">
        <v>666</v>
      </c>
      <c r="C370" s="63" t="s">
        <v>667</v>
      </c>
      <c r="D370" s="63" t="s">
        <v>669</v>
      </c>
      <c r="E370" s="63" t="s">
        <v>162</v>
      </c>
      <c r="F370" s="64" t="s">
        <v>1080</v>
      </c>
      <c r="G370" s="63" t="s">
        <v>863</v>
      </c>
      <c r="H370" s="65">
        <v>20.21</v>
      </c>
    </row>
    <row r="371" spans="1:8" ht="42" x14ac:dyDescent="0.35">
      <c r="A371" s="63">
        <v>8632</v>
      </c>
      <c r="B371" s="63" t="s">
        <v>666</v>
      </c>
      <c r="C371" s="63" t="s">
        <v>667</v>
      </c>
      <c r="D371" s="63" t="s">
        <v>670</v>
      </c>
      <c r="E371" s="63" t="s">
        <v>636</v>
      </c>
      <c r="F371" s="64" t="s">
        <v>1080</v>
      </c>
      <c r="G371" s="63" t="s">
        <v>863</v>
      </c>
      <c r="H371" s="65">
        <v>30.2</v>
      </c>
    </row>
    <row r="372" spans="1:8" x14ac:dyDescent="0.35">
      <c r="A372" s="63">
        <v>8633</v>
      </c>
      <c r="B372" s="63" t="s">
        <v>1081</v>
      </c>
      <c r="C372" s="63" t="s">
        <v>667</v>
      </c>
      <c r="D372" s="63" t="s">
        <v>671</v>
      </c>
      <c r="E372" s="63" t="s">
        <v>289</v>
      </c>
      <c r="F372" s="64"/>
      <c r="G372" s="63" t="s">
        <v>863</v>
      </c>
      <c r="H372" s="65">
        <v>15.17</v>
      </c>
    </row>
    <row r="373" spans="1:8" x14ac:dyDescent="0.35">
      <c r="A373" s="63">
        <v>8634</v>
      </c>
      <c r="B373" s="63" t="s">
        <v>1081</v>
      </c>
      <c r="C373" s="63" t="s">
        <v>667</v>
      </c>
      <c r="D373" s="63" t="s">
        <v>672</v>
      </c>
      <c r="E373" s="63" t="s">
        <v>359</v>
      </c>
      <c r="F373" s="64"/>
      <c r="G373" s="63" t="s">
        <v>863</v>
      </c>
      <c r="H373" s="65">
        <v>22.34</v>
      </c>
    </row>
    <row r="374" spans="1:8" x14ac:dyDescent="0.35">
      <c r="A374" s="63">
        <v>8635</v>
      </c>
      <c r="B374" s="63" t="s">
        <v>1081</v>
      </c>
      <c r="C374" s="63" t="s">
        <v>667</v>
      </c>
      <c r="D374" s="63" t="s">
        <v>673</v>
      </c>
      <c r="E374" s="63" t="s">
        <v>674</v>
      </c>
      <c r="F374" s="64"/>
      <c r="G374" s="63" t="s">
        <v>863</v>
      </c>
      <c r="H374" s="65">
        <v>31.5</v>
      </c>
    </row>
    <row r="375" spans="1:8" x14ac:dyDescent="0.35">
      <c r="A375" s="63">
        <v>8636</v>
      </c>
      <c r="B375" s="63" t="s">
        <v>591</v>
      </c>
      <c r="C375" s="63" t="s">
        <v>1082</v>
      </c>
      <c r="D375" s="63" t="s">
        <v>675</v>
      </c>
      <c r="E375" s="63">
        <v>563</v>
      </c>
      <c r="F375" s="64"/>
      <c r="G375" s="63" t="s">
        <v>863</v>
      </c>
      <c r="H375" s="65">
        <v>320.08</v>
      </c>
    </row>
    <row r="376" spans="1:8" x14ac:dyDescent="0.35">
      <c r="A376" s="63">
        <v>8637</v>
      </c>
      <c r="B376" s="63" t="s">
        <v>688</v>
      </c>
      <c r="C376" s="63" t="s">
        <v>1083</v>
      </c>
      <c r="D376" s="63" t="s">
        <v>676</v>
      </c>
      <c r="E376" s="63">
        <v>330</v>
      </c>
      <c r="F376" s="64" t="s">
        <v>1084</v>
      </c>
      <c r="G376" s="63" t="s">
        <v>863</v>
      </c>
      <c r="H376" s="65">
        <v>40.53</v>
      </c>
    </row>
    <row r="377" spans="1:8" x14ac:dyDescent="0.35">
      <c r="A377" s="63">
        <v>8638</v>
      </c>
      <c r="B377" s="63" t="s">
        <v>677</v>
      </c>
      <c r="C377" s="63" t="s">
        <v>1085</v>
      </c>
      <c r="D377" s="63"/>
      <c r="E377" s="63">
        <v>0</v>
      </c>
      <c r="F377" s="64" t="s">
        <v>678</v>
      </c>
      <c r="G377" s="63" t="s">
        <v>863</v>
      </c>
      <c r="H377" s="65">
        <v>16</v>
      </c>
    </row>
    <row r="378" spans="1:8" x14ac:dyDescent="0.35">
      <c r="A378" s="63">
        <v>8639</v>
      </c>
      <c r="B378" s="63" t="s">
        <v>679</v>
      </c>
      <c r="C378" s="63" t="s">
        <v>1086</v>
      </c>
      <c r="D378" s="63"/>
      <c r="E378" s="63">
        <v>125</v>
      </c>
      <c r="F378" s="64"/>
      <c r="G378" s="63" t="s">
        <v>863</v>
      </c>
      <c r="H378" s="65">
        <v>35.880000000000003</v>
      </c>
    </row>
    <row r="379" spans="1:8" x14ac:dyDescent="0.35">
      <c r="A379" s="63">
        <v>8640</v>
      </c>
      <c r="B379" s="63" t="s">
        <v>680</v>
      </c>
      <c r="C379" s="63" t="s">
        <v>681</v>
      </c>
      <c r="D379" s="63" t="s">
        <v>682</v>
      </c>
      <c r="E379" s="63">
        <v>0</v>
      </c>
      <c r="F379" s="64" t="s">
        <v>683</v>
      </c>
      <c r="G379" s="63" t="s">
        <v>863</v>
      </c>
      <c r="H379" s="65">
        <v>2.31</v>
      </c>
    </row>
    <row r="380" spans="1:8" x14ac:dyDescent="0.35">
      <c r="A380" s="63">
        <v>8641</v>
      </c>
      <c r="B380" s="63" t="s">
        <v>680</v>
      </c>
      <c r="C380" s="63" t="s">
        <v>681</v>
      </c>
      <c r="D380" s="63" t="s">
        <v>684</v>
      </c>
      <c r="E380" s="63">
        <v>0</v>
      </c>
      <c r="F380" s="64" t="s">
        <v>685</v>
      </c>
      <c r="G380" s="63" t="s">
        <v>863</v>
      </c>
      <c r="H380" s="65">
        <v>2.74</v>
      </c>
    </row>
    <row r="381" spans="1:8" x14ac:dyDescent="0.35">
      <c r="A381" s="63">
        <v>8642</v>
      </c>
      <c r="B381" s="63" t="s">
        <v>680</v>
      </c>
      <c r="C381" s="63" t="s">
        <v>681</v>
      </c>
      <c r="D381" s="63" t="s">
        <v>686</v>
      </c>
      <c r="E381" s="63">
        <v>0</v>
      </c>
      <c r="F381" s="64" t="s">
        <v>687</v>
      </c>
      <c r="G381" s="63" t="s">
        <v>863</v>
      </c>
      <c r="H381" s="65">
        <v>3.62</v>
      </c>
    </row>
    <row r="382" spans="1:8" x14ac:dyDescent="0.35">
      <c r="A382" s="63">
        <v>8643</v>
      </c>
      <c r="B382" s="63" t="s">
        <v>688</v>
      </c>
      <c r="C382" s="63" t="s">
        <v>689</v>
      </c>
      <c r="D382" s="63" t="s">
        <v>690</v>
      </c>
      <c r="E382" s="63">
        <v>0</v>
      </c>
      <c r="F382" s="64" t="s">
        <v>691</v>
      </c>
      <c r="G382" s="63" t="s">
        <v>863</v>
      </c>
      <c r="H382" s="65">
        <v>39.42</v>
      </c>
    </row>
    <row r="383" spans="1:8" ht="28" x14ac:dyDescent="0.35">
      <c r="A383" s="63">
        <v>8644</v>
      </c>
      <c r="B383" s="63" t="s">
        <v>1087</v>
      </c>
      <c r="C383" s="63" t="s">
        <v>1088</v>
      </c>
      <c r="D383" s="63"/>
      <c r="E383" s="63">
        <v>0</v>
      </c>
      <c r="F383" s="64" t="s">
        <v>1089</v>
      </c>
      <c r="G383" s="63" t="s">
        <v>863</v>
      </c>
      <c r="H383" s="65">
        <v>5.96</v>
      </c>
    </row>
    <row r="384" spans="1:8" x14ac:dyDescent="0.35">
      <c r="A384" s="63">
        <v>8645</v>
      </c>
      <c r="B384" s="63" t="s">
        <v>692</v>
      </c>
      <c r="C384" s="63" t="s">
        <v>1090</v>
      </c>
      <c r="D384" s="63"/>
      <c r="E384" s="63">
        <v>101</v>
      </c>
      <c r="F384" s="64"/>
      <c r="G384" s="63" t="s">
        <v>863</v>
      </c>
      <c r="H384" s="65">
        <v>30.75</v>
      </c>
    </row>
    <row r="385" spans="1:8" x14ac:dyDescent="0.35">
      <c r="A385" s="63">
        <v>8646</v>
      </c>
      <c r="B385" s="63" t="s">
        <v>693</v>
      </c>
      <c r="C385" s="63" t="s">
        <v>1091</v>
      </c>
      <c r="D385" s="63" t="s">
        <v>694</v>
      </c>
      <c r="E385" s="63">
        <v>200</v>
      </c>
      <c r="F385" s="64" t="s">
        <v>695</v>
      </c>
      <c r="G385" s="63" t="s">
        <v>863</v>
      </c>
      <c r="H385" s="65">
        <v>29</v>
      </c>
    </row>
    <row r="386" spans="1:8" ht="42" x14ac:dyDescent="0.35">
      <c r="A386" s="63">
        <v>8650</v>
      </c>
      <c r="B386" s="63" t="s">
        <v>696</v>
      </c>
      <c r="C386" s="63"/>
      <c r="D386" s="63"/>
      <c r="E386" s="63" t="s">
        <v>549</v>
      </c>
      <c r="F386" s="64" t="s">
        <v>1092</v>
      </c>
      <c r="G386" s="63" t="s">
        <v>863</v>
      </c>
      <c r="H386" s="65">
        <v>17.239999999999998</v>
      </c>
    </row>
    <row r="387" spans="1:8" ht="42" x14ac:dyDescent="0.35">
      <c r="A387" s="63">
        <v>8651</v>
      </c>
      <c r="B387" s="63" t="s">
        <v>696</v>
      </c>
      <c r="C387" s="63"/>
      <c r="D387" s="63"/>
      <c r="E387" s="63" t="s">
        <v>563</v>
      </c>
      <c r="F387" s="64" t="s">
        <v>1092</v>
      </c>
      <c r="G387" s="63" t="s">
        <v>863</v>
      </c>
      <c r="H387" s="65">
        <v>29.85</v>
      </c>
    </row>
    <row r="388" spans="1:8" x14ac:dyDescent="0.35">
      <c r="A388" s="69">
        <v>8652</v>
      </c>
      <c r="B388" s="63" t="s">
        <v>1093</v>
      </c>
      <c r="C388" s="63" t="s">
        <v>1094</v>
      </c>
      <c r="D388" s="63" t="s">
        <v>1095</v>
      </c>
      <c r="E388" s="63">
        <v>108</v>
      </c>
      <c r="F388" s="64"/>
      <c r="G388" s="63" t="s">
        <v>863</v>
      </c>
      <c r="H388" s="65">
        <v>36.56</v>
      </c>
    </row>
    <row r="389" spans="1:8" x14ac:dyDescent="0.35">
      <c r="A389" s="63">
        <v>8653</v>
      </c>
      <c r="B389" s="63" t="s">
        <v>1093</v>
      </c>
      <c r="C389" s="63" t="s">
        <v>1096</v>
      </c>
      <c r="D389" s="63" t="s">
        <v>1095</v>
      </c>
      <c r="E389" s="63">
        <v>284</v>
      </c>
      <c r="F389" s="64"/>
      <c r="G389" s="63" t="s">
        <v>863</v>
      </c>
      <c r="H389" s="65">
        <v>86.94</v>
      </c>
    </row>
    <row r="390" spans="1:8" x14ac:dyDescent="0.35">
      <c r="A390" s="63">
        <v>8654</v>
      </c>
      <c r="B390" s="63" t="s">
        <v>1097</v>
      </c>
      <c r="C390" s="63" t="s">
        <v>1098</v>
      </c>
      <c r="D390" s="63"/>
      <c r="E390" s="63">
        <v>0</v>
      </c>
      <c r="F390" s="64"/>
      <c r="G390" s="63" t="s">
        <v>863</v>
      </c>
      <c r="H390" s="65">
        <v>1.99</v>
      </c>
    </row>
    <row r="391" spans="1:8" x14ac:dyDescent="0.35">
      <c r="A391" s="63">
        <v>8660</v>
      </c>
      <c r="B391" s="63" t="s">
        <v>697</v>
      </c>
      <c r="C391" s="63" t="s">
        <v>698</v>
      </c>
      <c r="D391" s="63" t="s">
        <v>699</v>
      </c>
      <c r="E391" s="63" t="s">
        <v>160</v>
      </c>
      <c r="F391" s="64"/>
      <c r="G391" s="63" t="s">
        <v>863</v>
      </c>
      <c r="H391" s="65">
        <v>13.93</v>
      </c>
    </row>
    <row r="392" spans="1:8" x14ac:dyDescent="0.35">
      <c r="A392" s="63">
        <v>8661</v>
      </c>
      <c r="B392" s="63" t="s">
        <v>697</v>
      </c>
      <c r="C392" s="63" t="s">
        <v>698</v>
      </c>
      <c r="D392" s="63" t="s">
        <v>700</v>
      </c>
      <c r="E392" s="63" t="s">
        <v>331</v>
      </c>
      <c r="F392" s="64"/>
      <c r="G392" s="63" t="s">
        <v>863</v>
      </c>
      <c r="H392" s="65">
        <v>40.950000000000003</v>
      </c>
    </row>
    <row r="393" spans="1:8" x14ac:dyDescent="0.35">
      <c r="A393" s="63">
        <v>8662</v>
      </c>
      <c r="B393" s="63" t="s">
        <v>697</v>
      </c>
      <c r="C393" s="63" t="s">
        <v>698</v>
      </c>
      <c r="D393" s="63" t="s">
        <v>701</v>
      </c>
      <c r="E393" s="63" t="s">
        <v>291</v>
      </c>
      <c r="F393" s="64"/>
      <c r="G393" s="63" t="s">
        <v>863</v>
      </c>
      <c r="H393" s="65">
        <v>43.15</v>
      </c>
    </row>
    <row r="394" spans="1:8" ht="28" x14ac:dyDescent="0.35">
      <c r="A394" s="63">
        <v>8670</v>
      </c>
      <c r="B394" s="63" t="s">
        <v>702</v>
      </c>
      <c r="C394" s="63" t="s">
        <v>1099</v>
      </c>
      <c r="D394" s="63" t="s">
        <v>703</v>
      </c>
      <c r="E394" s="63">
        <v>275</v>
      </c>
      <c r="F394" s="64" t="s">
        <v>1100</v>
      </c>
      <c r="G394" s="63" t="s">
        <v>863</v>
      </c>
      <c r="H394" s="65">
        <v>36.15</v>
      </c>
    </row>
    <row r="395" spans="1:8" ht="28" x14ac:dyDescent="0.35">
      <c r="A395" s="63">
        <v>8671</v>
      </c>
      <c r="B395" s="63" t="s">
        <v>702</v>
      </c>
      <c r="C395" s="63" t="s">
        <v>1101</v>
      </c>
      <c r="D395" s="63" t="s">
        <v>704</v>
      </c>
      <c r="E395" s="63">
        <v>310</v>
      </c>
      <c r="F395" s="64" t="s">
        <v>1100</v>
      </c>
      <c r="G395" s="63" t="s">
        <v>863</v>
      </c>
      <c r="H395" s="65">
        <v>56.38</v>
      </c>
    </row>
    <row r="396" spans="1:8" ht="28" x14ac:dyDescent="0.35">
      <c r="A396" s="63">
        <v>8672</v>
      </c>
      <c r="B396" s="63" t="s">
        <v>705</v>
      </c>
      <c r="C396" s="63" t="s">
        <v>706</v>
      </c>
      <c r="D396" s="63" t="s">
        <v>707</v>
      </c>
      <c r="E396" s="63">
        <v>178</v>
      </c>
      <c r="F396" s="64" t="s">
        <v>1102</v>
      </c>
      <c r="G396" s="63" t="s">
        <v>158</v>
      </c>
      <c r="H396" s="65">
        <v>110.73</v>
      </c>
    </row>
    <row r="397" spans="1:8" ht="42" x14ac:dyDescent="0.35">
      <c r="A397" s="63">
        <v>8680</v>
      </c>
      <c r="B397" s="63" t="s">
        <v>1103</v>
      </c>
      <c r="C397" s="63" t="s">
        <v>1104</v>
      </c>
      <c r="D397" s="63" t="s">
        <v>708</v>
      </c>
      <c r="E397" s="63">
        <v>600</v>
      </c>
      <c r="F397" s="64" t="s">
        <v>1105</v>
      </c>
      <c r="G397" s="63" t="s">
        <v>158</v>
      </c>
      <c r="H397" s="65">
        <v>85.9</v>
      </c>
    </row>
    <row r="398" spans="1:8" x14ac:dyDescent="0.35">
      <c r="A398" s="63">
        <v>8681</v>
      </c>
      <c r="B398" s="63" t="s">
        <v>1106</v>
      </c>
      <c r="C398" s="63"/>
      <c r="D398" s="63" t="s">
        <v>709</v>
      </c>
      <c r="E398" s="63"/>
      <c r="F398" s="64" t="s">
        <v>710</v>
      </c>
      <c r="G398" s="63" t="s">
        <v>863</v>
      </c>
      <c r="H398" s="65">
        <v>141.96</v>
      </c>
    </row>
    <row r="399" spans="1:8" x14ac:dyDescent="0.35">
      <c r="A399" s="63">
        <v>8682</v>
      </c>
      <c r="B399" s="63" t="s">
        <v>1107</v>
      </c>
      <c r="C399" s="63"/>
      <c r="D399" s="63" t="s">
        <v>711</v>
      </c>
      <c r="E399" s="63"/>
      <c r="F399" s="64" t="s">
        <v>710</v>
      </c>
      <c r="G399" s="63" t="s">
        <v>863</v>
      </c>
      <c r="H399" s="65">
        <v>133.85</v>
      </c>
    </row>
    <row r="400" spans="1:8" x14ac:dyDescent="0.35">
      <c r="A400" s="63">
        <v>8683</v>
      </c>
      <c r="B400" s="63" t="s">
        <v>1108</v>
      </c>
      <c r="C400" s="63" t="s">
        <v>1109</v>
      </c>
      <c r="D400" s="68" t="s">
        <v>712</v>
      </c>
      <c r="E400" s="63" t="s">
        <v>713</v>
      </c>
      <c r="F400" s="64" t="s">
        <v>714</v>
      </c>
      <c r="G400" s="63" t="s">
        <v>863</v>
      </c>
      <c r="H400" s="65">
        <v>120.97</v>
      </c>
    </row>
    <row r="401" spans="1:8" x14ac:dyDescent="0.35">
      <c r="A401" s="63">
        <v>8684</v>
      </c>
      <c r="B401" s="63" t="s">
        <v>1110</v>
      </c>
      <c r="C401" s="63" t="s">
        <v>1111</v>
      </c>
      <c r="D401" s="63" t="s">
        <v>715</v>
      </c>
      <c r="E401" s="63">
        <v>450</v>
      </c>
      <c r="F401" s="64" t="s">
        <v>716</v>
      </c>
      <c r="G401" s="63" t="s">
        <v>863</v>
      </c>
      <c r="H401" s="65">
        <v>180.49</v>
      </c>
    </row>
    <row r="402" spans="1:8" x14ac:dyDescent="0.35">
      <c r="A402" s="63">
        <v>8685</v>
      </c>
      <c r="B402" s="63" t="s">
        <v>1112</v>
      </c>
      <c r="C402" s="63" t="s">
        <v>1109</v>
      </c>
      <c r="D402" s="63" t="s">
        <v>1113</v>
      </c>
      <c r="E402" s="63" t="s">
        <v>717</v>
      </c>
      <c r="F402" s="64" t="s">
        <v>718</v>
      </c>
      <c r="G402" s="63" t="s">
        <v>863</v>
      </c>
      <c r="H402" s="65">
        <v>156.16</v>
      </c>
    </row>
    <row r="403" spans="1:8" x14ac:dyDescent="0.35">
      <c r="A403" s="63">
        <v>8686</v>
      </c>
      <c r="B403" s="63" t="s">
        <v>1114</v>
      </c>
      <c r="C403" s="63" t="s">
        <v>1109</v>
      </c>
      <c r="D403" s="63" t="s">
        <v>1115</v>
      </c>
      <c r="E403" s="63" t="s">
        <v>719</v>
      </c>
      <c r="F403" s="64" t="s">
        <v>720</v>
      </c>
      <c r="G403" s="63" t="s">
        <v>863</v>
      </c>
      <c r="H403" s="65">
        <v>133.34</v>
      </c>
    </row>
    <row r="404" spans="1:8" x14ac:dyDescent="0.35">
      <c r="A404" s="63">
        <v>8687</v>
      </c>
      <c r="B404" s="63" t="s">
        <v>1116</v>
      </c>
      <c r="C404" s="63"/>
      <c r="D404" s="63" t="s">
        <v>1117</v>
      </c>
      <c r="E404" s="63" t="s">
        <v>713</v>
      </c>
      <c r="F404" s="64" t="s">
        <v>721</v>
      </c>
      <c r="G404" s="63" t="s">
        <v>863</v>
      </c>
      <c r="H404" s="65">
        <v>116.1</v>
      </c>
    </row>
    <row r="405" spans="1:8" x14ac:dyDescent="0.35">
      <c r="A405" s="63">
        <v>8688</v>
      </c>
      <c r="B405" s="63" t="s">
        <v>1118</v>
      </c>
      <c r="C405" s="63"/>
      <c r="D405" s="63" t="s">
        <v>1119</v>
      </c>
      <c r="E405" s="63"/>
      <c r="F405" s="64" t="s">
        <v>722</v>
      </c>
      <c r="G405" s="63" t="s">
        <v>863</v>
      </c>
      <c r="H405" s="65">
        <v>104.95</v>
      </c>
    </row>
    <row r="406" spans="1:8" x14ac:dyDescent="0.35">
      <c r="A406" s="63">
        <v>8689</v>
      </c>
      <c r="B406" s="63" t="s">
        <v>1120</v>
      </c>
      <c r="C406" s="63"/>
      <c r="D406" s="63" t="s">
        <v>1121</v>
      </c>
      <c r="E406" s="63"/>
      <c r="F406" s="64" t="s">
        <v>723</v>
      </c>
      <c r="G406" s="63" t="s">
        <v>863</v>
      </c>
      <c r="H406" s="65">
        <v>80.11</v>
      </c>
    </row>
    <row r="407" spans="1:8" x14ac:dyDescent="0.35">
      <c r="A407" s="63">
        <v>8690</v>
      </c>
      <c r="B407" s="63" t="s">
        <v>1110</v>
      </c>
      <c r="C407" s="63"/>
      <c r="D407" s="63" t="s">
        <v>724</v>
      </c>
      <c r="E407" s="63"/>
      <c r="F407" s="64"/>
      <c r="G407" s="63" t="s">
        <v>863</v>
      </c>
      <c r="H407" s="65">
        <v>71.31</v>
      </c>
    </row>
    <row r="408" spans="1:8" x14ac:dyDescent="0.35">
      <c r="A408" s="63">
        <v>8691</v>
      </c>
      <c r="B408" s="63" t="s">
        <v>1110</v>
      </c>
      <c r="C408" s="63"/>
      <c r="D408" s="63" t="s">
        <v>725</v>
      </c>
      <c r="E408" s="63">
        <v>500</v>
      </c>
      <c r="F408" s="64"/>
      <c r="G408" s="63" t="s">
        <v>863</v>
      </c>
      <c r="H408" s="65">
        <v>75.61</v>
      </c>
    </row>
    <row r="409" spans="1:8" x14ac:dyDescent="0.35">
      <c r="A409" s="63">
        <v>8692</v>
      </c>
      <c r="B409" s="63" t="s">
        <v>1110</v>
      </c>
      <c r="C409" s="63"/>
      <c r="D409" s="63" t="s">
        <v>726</v>
      </c>
      <c r="E409" s="63">
        <v>500</v>
      </c>
      <c r="F409" s="64"/>
      <c r="G409" s="63" t="s">
        <v>863</v>
      </c>
      <c r="H409" s="65">
        <v>82.24</v>
      </c>
    </row>
    <row r="410" spans="1:8" x14ac:dyDescent="0.35">
      <c r="A410" s="63">
        <v>8693</v>
      </c>
      <c r="B410" s="63" t="s">
        <v>1110</v>
      </c>
      <c r="C410" s="63"/>
      <c r="D410" s="63" t="s">
        <v>727</v>
      </c>
      <c r="E410" s="63"/>
      <c r="F410" s="64"/>
      <c r="G410" s="63" t="s">
        <v>863</v>
      </c>
      <c r="H410" s="65">
        <v>85.22</v>
      </c>
    </row>
    <row r="411" spans="1:8" x14ac:dyDescent="0.35">
      <c r="A411" s="63">
        <v>8694</v>
      </c>
      <c r="B411" s="63" t="s">
        <v>1122</v>
      </c>
      <c r="C411" s="63" t="s">
        <v>1123</v>
      </c>
      <c r="D411" s="63" t="s">
        <v>728</v>
      </c>
      <c r="E411" s="63">
        <v>475</v>
      </c>
      <c r="F411" s="64"/>
      <c r="G411" s="63" t="s">
        <v>863</v>
      </c>
      <c r="H411" s="65">
        <v>122.69</v>
      </c>
    </row>
    <row r="412" spans="1:8" x14ac:dyDescent="0.35">
      <c r="A412" s="63">
        <v>8695</v>
      </c>
      <c r="B412" s="63" t="s">
        <v>1122</v>
      </c>
      <c r="C412" s="63" t="s">
        <v>1124</v>
      </c>
      <c r="D412" s="63" t="s">
        <v>729</v>
      </c>
      <c r="E412" s="63"/>
      <c r="F412" s="64" t="s">
        <v>730</v>
      </c>
      <c r="G412" s="63" t="s">
        <v>863</v>
      </c>
      <c r="H412" s="65">
        <v>148.47999999999999</v>
      </c>
    </row>
    <row r="413" spans="1:8" x14ac:dyDescent="0.35">
      <c r="A413" s="63">
        <v>8696</v>
      </c>
      <c r="B413" s="63" t="s">
        <v>1110</v>
      </c>
      <c r="C413" s="63" t="s">
        <v>731</v>
      </c>
      <c r="D413" s="63"/>
      <c r="E413" s="63">
        <v>330</v>
      </c>
      <c r="F413" s="64" t="s">
        <v>732</v>
      </c>
      <c r="G413" s="63" t="s">
        <v>863</v>
      </c>
      <c r="H413" s="65">
        <v>97.71</v>
      </c>
    </row>
    <row r="414" spans="1:8" x14ac:dyDescent="0.35">
      <c r="A414" s="63">
        <v>8697</v>
      </c>
      <c r="B414" s="63" t="s">
        <v>1125</v>
      </c>
      <c r="C414" s="63"/>
      <c r="D414" s="63" t="s">
        <v>1126</v>
      </c>
      <c r="E414" s="63">
        <v>175</v>
      </c>
      <c r="F414" s="64"/>
      <c r="G414" s="63" t="s">
        <v>863</v>
      </c>
      <c r="H414" s="65">
        <v>121.17</v>
      </c>
    </row>
    <row r="415" spans="1:8" x14ac:dyDescent="0.35">
      <c r="A415" s="63">
        <v>8698</v>
      </c>
      <c r="B415" s="63" t="s">
        <v>1127</v>
      </c>
      <c r="C415" s="63"/>
      <c r="D415" s="63" t="s">
        <v>1128</v>
      </c>
      <c r="E415" s="63"/>
      <c r="F415" s="64"/>
      <c r="G415" s="63" t="s">
        <v>863</v>
      </c>
      <c r="H415" s="65">
        <v>104.11</v>
      </c>
    </row>
    <row r="416" spans="1:8" x14ac:dyDescent="0.35">
      <c r="A416" s="63">
        <v>8699</v>
      </c>
      <c r="B416" s="63" t="s">
        <v>1108</v>
      </c>
      <c r="C416" s="63"/>
      <c r="D416" s="63" t="s">
        <v>733</v>
      </c>
      <c r="E416" s="63"/>
      <c r="F416" s="64" t="s">
        <v>710</v>
      </c>
      <c r="G416" s="63" t="s">
        <v>863</v>
      </c>
      <c r="H416" s="65">
        <v>128.27000000000001</v>
      </c>
    </row>
    <row r="417" spans="1:8" x14ac:dyDescent="0.35">
      <c r="A417" s="63">
        <v>8700</v>
      </c>
      <c r="B417" s="63" t="s">
        <v>734</v>
      </c>
      <c r="C417" s="63" t="s">
        <v>735</v>
      </c>
      <c r="D417" s="63" t="s">
        <v>736</v>
      </c>
      <c r="E417" s="63" t="s">
        <v>335</v>
      </c>
      <c r="F417" s="64" t="s">
        <v>737</v>
      </c>
      <c r="G417" s="63" t="s">
        <v>863</v>
      </c>
      <c r="H417" s="65">
        <v>22.24</v>
      </c>
    </row>
    <row r="418" spans="1:8" x14ac:dyDescent="0.35">
      <c r="A418" s="63">
        <v>8701</v>
      </c>
      <c r="B418" s="63" t="s">
        <v>734</v>
      </c>
      <c r="C418" s="63" t="s">
        <v>735</v>
      </c>
      <c r="D418" s="63" t="s">
        <v>738</v>
      </c>
      <c r="E418" s="63" t="s">
        <v>514</v>
      </c>
      <c r="F418" s="64" t="s">
        <v>739</v>
      </c>
      <c r="G418" s="63" t="s">
        <v>863</v>
      </c>
      <c r="H418" s="65">
        <v>33.72</v>
      </c>
    </row>
    <row r="419" spans="1:8" x14ac:dyDescent="0.35">
      <c r="A419" s="63" t="s">
        <v>740</v>
      </c>
      <c r="B419" s="63" t="s">
        <v>734</v>
      </c>
      <c r="C419" s="63" t="s">
        <v>735</v>
      </c>
      <c r="D419" s="63" t="s">
        <v>738</v>
      </c>
      <c r="E419" s="63">
        <v>200</v>
      </c>
      <c r="F419" s="64" t="s">
        <v>737</v>
      </c>
      <c r="G419" s="63" t="s">
        <v>863</v>
      </c>
      <c r="H419" s="65">
        <v>28.95</v>
      </c>
    </row>
    <row r="420" spans="1:8" x14ac:dyDescent="0.35">
      <c r="A420" s="63">
        <v>8702</v>
      </c>
      <c r="B420" s="63" t="s">
        <v>734</v>
      </c>
      <c r="C420" s="63" t="s">
        <v>735</v>
      </c>
      <c r="D420" s="63" t="s">
        <v>741</v>
      </c>
      <c r="E420" s="63">
        <v>217</v>
      </c>
      <c r="F420" s="64" t="s">
        <v>737</v>
      </c>
      <c r="G420" s="63" t="s">
        <v>863</v>
      </c>
      <c r="H420" s="65">
        <v>29.31</v>
      </c>
    </row>
    <row r="421" spans="1:8" x14ac:dyDescent="0.35">
      <c r="A421" s="63">
        <v>8703</v>
      </c>
      <c r="B421" s="63" t="s">
        <v>734</v>
      </c>
      <c r="C421" s="63" t="s">
        <v>735</v>
      </c>
      <c r="D421" s="63" t="s">
        <v>742</v>
      </c>
      <c r="E421" s="63" t="s">
        <v>272</v>
      </c>
      <c r="F421" s="64" t="s">
        <v>737</v>
      </c>
      <c r="G421" s="63" t="s">
        <v>863</v>
      </c>
      <c r="H421" s="65">
        <v>48.23</v>
      </c>
    </row>
    <row r="422" spans="1:8" x14ac:dyDescent="0.35">
      <c r="A422" s="63">
        <v>8708</v>
      </c>
      <c r="B422" s="63" t="s">
        <v>1129</v>
      </c>
      <c r="C422" s="63" t="s">
        <v>1130</v>
      </c>
      <c r="D422" s="63" t="s">
        <v>1131</v>
      </c>
      <c r="E422" s="63">
        <v>0</v>
      </c>
      <c r="F422" s="64"/>
      <c r="G422" s="63" t="s">
        <v>863</v>
      </c>
      <c r="H422" s="65">
        <v>8.7899999999999991</v>
      </c>
    </row>
    <row r="423" spans="1:8" x14ac:dyDescent="0.35">
      <c r="A423" s="63">
        <v>8709</v>
      </c>
      <c r="B423" s="63" t="s">
        <v>1129</v>
      </c>
      <c r="C423" s="63" t="s">
        <v>1132</v>
      </c>
      <c r="D423" s="63" t="s">
        <v>1131</v>
      </c>
      <c r="E423" s="63">
        <v>0</v>
      </c>
      <c r="F423" s="64" t="s">
        <v>432</v>
      </c>
      <c r="G423" s="63" t="s">
        <v>863</v>
      </c>
      <c r="H423" s="65">
        <v>9.9600000000000009</v>
      </c>
    </row>
    <row r="424" spans="1:8" x14ac:dyDescent="0.35">
      <c r="A424" s="63">
        <v>8710</v>
      </c>
      <c r="B424" s="63" t="s">
        <v>1129</v>
      </c>
      <c r="C424" s="63" t="s">
        <v>1133</v>
      </c>
      <c r="D424" s="63" t="s">
        <v>743</v>
      </c>
      <c r="E424" s="63">
        <v>0</v>
      </c>
      <c r="F424" s="64"/>
      <c r="G424" s="63" t="s">
        <v>863</v>
      </c>
      <c r="H424" s="65">
        <v>10.15</v>
      </c>
    </row>
    <row r="425" spans="1:8" x14ac:dyDescent="0.35">
      <c r="A425" s="63">
        <v>8711</v>
      </c>
      <c r="B425" s="63" t="s">
        <v>1134</v>
      </c>
      <c r="C425" s="63" t="s">
        <v>744</v>
      </c>
      <c r="D425" s="63"/>
      <c r="E425" s="63">
        <v>0</v>
      </c>
      <c r="F425" s="64"/>
      <c r="G425" s="63" t="s">
        <v>863</v>
      </c>
      <c r="H425" s="65">
        <v>3.62</v>
      </c>
    </row>
    <row r="426" spans="1:8" x14ac:dyDescent="0.35">
      <c r="A426" s="63" t="s">
        <v>1135</v>
      </c>
      <c r="B426" s="63" t="s">
        <v>1136</v>
      </c>
      <c r="C426" s="63"/>
      <c r="D426" s="63" t="s">
        <v>1137</v>
      </c>
      <c r="E426" s="63"/>
      <c r="F426" s="64"/>
      <c r="G426" s="63" t="s">
        <v>863</v>
      </c>
      <c r="H426" s="65">
        <v>14</v>
      </c>
    </row>
    <row r="427" spans="1:8" x14ac:dyDescent="0.35">
      <c r="A427" s="63">
        <v>8712</v>
      </c>
      <c r="B427" s="63" t="s">
        <v>1138</v>
      </c>
      <c r="C427" s="63" t="s">
        <v>745</v>
      </c>
      <c r="D427" s="63" t="s">
        <v>471</v>
      </c>
      <c r="E427" s="63">
        <v>50</v>
      </c>
      <c r="F427" s="64" t="s">
        <v>746</v>
      </c>
      <c r="G427" s="63" t="s">
        <v>863</v>
      </c>
      <c r="H427" s="65">
        <v>25.81</v>
      </c>
    </row>
    <row r="428" spans="1:8" ht="28" x14ac:dyDescent="0.35">
      <c r="A428" s="63">
        <v>8713</v>
      </c>
      <c r="B428" s="63" t="s">
        <v>1138</v>
      </c>
      <c r="C428" s="63" t="s">
        <v>745</v>
      </c>
      <c r="D428" s="63" t="s">
        <v>379</v>
      </c>
      <c r="E428" s="63">
        <v>60</v>
      </c>
      <c r="F428" s="64" t="s">
        <v>1139</v>
      </c>
      <c r="G428" s="63" t="s">
        <v>863</v>
      </c>
      <c r="H428" s="65">
        <v>31.96</v>
      </c>
    </row>
    <row r="429" spans="1:8" x14ac:dyDescent="0.35">
      <c r="A429" s="63">
        <v>8714</v>
      </c>
      <c r="B429" s="63" t="s">
        <v>1140</v>
      </c>
      <c r="C429" s="63" t="s">
        <v>1141</v>
      </c>
      <c r="D429" s="63" t="s">
        <v>747</v>
      </c>
      <c r="E429" s="63">
        <v>190</v>
      </c>
      <c r="F429" s="64" t="s">
        <v>748</v>
      </c>
      <c r="G429" s="63" t="s">
        <v>863</v>
      </c>
      <c r="H429" s="65">
        <v>86.29</v>
      </c>
    </row>
    <row r="430" spans="1:8" x14ac:dyDescent="0.35">
      <c r="A430" s="63" t="s">
        <v>749</v>
      </c>
      <c r="B430" s="63" t="s">
        <v>1142</v>
      </c>
      <c r="C430" s="63" t="s">
        <v>750</v>
      </c>
      <c r="D430" s="63" t="s">
        <v>751</v>
      </c>
      <c r="E430" s="63">
        <v>330</v>
      </c>
      <c r="F430" s="64" t="s">
        <v>748</v>
      </c>
      <c r="G430" s="63" t="s">
        <v>863</v>
      </c>
      <c r="H430" s="65">
        <v>88.16</v>
      </c>
    </row>
    <row r="431" spans="1:8" x14ac:dyDescent="0.35">
      <c r="A431" s="63" t="s">
        <v>1143</v>
      </c>
      <c r="B431" s="63" t="s">
        <v>1144</v>
      </c>
      <c r="C431" s="63" t="s">
        <v>1145</v>
      </c>
      <c r="D431" s="63" t="s">
        <v>750</v>
      </c>
      <c r="E431" s="63">
        <v>345</v>
      </c>
      <c r="F431" s="64"/>
      <c r="G431" s="63" t="s">
        <v>863</v>
      </c>
      <c r="H431" s="65">
        <v>90</v>
      </c>
    </row>
    <row r="432" spans="1:8" x14ac:dyDescent="0.35">
      <c r="A432" s="63" t="s">
        <v>1146</v>
      </c>
      <c r="B432" s="63" t="s">
        <v>1140</v>
      </c>
      <c r="C432" s="63" t="s">
        <v>1147</v>
      </c>
      <c r="D432" s="63" t="s">
        <v>1148</v>
      </c>
      <c r="E432" s="63">
        <v>370</v>
      </c>
      <c r="F432" s="64"/>
      <c r="G432" s="63" t="s">
        <v>863</v>
      </c>
      <c r="H432" s="65">
        <v>80</v>
      </c>
    </row>
    <row r="433" spans="1:8" x14ac:dyDescent="0.35">
      <c r="A433" s="63">
        <v>8715</v>
      </c>
      <c r="B433" s="63" t="s">
        <v>752</v>
      </c>
      <c r="C433" s="63" t="s">
        <v>753</v>
      </c>
      <c r="D433" s="63" t="s">
        <v>1149</v>
      </c>
      <c r="E433" s="63">
        <v>36</v>
      </c>
      <c r="F433" s="64" t="s">
        <v>754</v>
      </c>
      <c r="G433" s="63" t="s">
        <v>863</v>
      </c>
      <c r="H433" s="65">
        <v>18.760000000000002</v>
      </c>
    </row>
    <row r="434" spans="1:8" x14ac:dyDescent="0.35">
      <c r="A434" s="63">
        <v>8716</v>
      </c>
      <c r="B434" s="63" t="s">
        <v>755</v>
      </c>
      <c r="C434" s="63" t="s">
        <v>1150</v>
      </c>
      <c r="D434" s="63"/>
      <c r="E434" s="63">
        <v>85</v>
      </c>
      <c r="F434" s="64" t="s">
        <v>756</v>
      </c>
      <c r="G434" s="63" t="s">
        <v>863</v>
      </c>
      <c r="H434" s="65">
        <v>53.67</v>
      </c>
    </row>
    <row r="435" spans="1:8" x14ac:dyDescent="0.35">
      <c r="A435" s="63">
        <v>8717</v>
      </c>
      <c r="B435" s="63" t="s">
        <v>757</v>
      </c>
      <c r="C435" s="63" t="s">
        <v>758</v>
      </c>
      <c r="D435" s="63"/>
      <c r="E435" s="63">
        <v>400</v>
      </c>
      <c r="F435" s="64"/>
      <c r="G435" s="63" t="s">
        <v>863</v>
      </c>
      <c r="H435" s="65">
        <v>77.790000000000006</v>
      </c>
    </row>
    <row r="436" spans="1:8" x14ac:dyDescent="0.35">
      <c r="A436" s="63">
        <v>8718</v>
      </c>
      <c r="B436" s="63" t="s">
        <v>1151</v>
      </c>
      <c r="C436" s="63" t="s">
        <v>1152</v>
      </c>
      <c r="D436" s="63" t="s">
        <v>571</v>
      </c>
      <c r="E436" s="63">
        <v>7</v>
      </c>
      <c r="F436" s="64" t="s">
        <v>572</v>
      </c>
      <c r="G436" s="63" t="s">
        <v>863</v>
      </c>
      <c r="H436" s="65">
        <v>7.87</v>
      </c>
    </row>
    <row r="437" spans="1:8" x14ac:dyDescent="0.35">
      <c r="A437" s="63">
        <v>8719</v>
      </c>
      <c r="B437" s="63" t="s">
        <v>759</v>
      </c>
      <c r="C437" s="63" t="s">
        <v>1153</v>
      </c>
      <c r="D437" s="63"/>
      <c r="E437" s="63">
        <v>0</v>
      </c>
      <c r="F437" s="64" t="s">
        <v>754</v>
      </c>
      <c r="G437" s="63" t="s">
        <v>863</v>
      </c>
      <c r="H437" s="65">
        <v>9.59</v>
      </c>
    </row>
    <row r="438" spans="1:8" x14ac:dyDescent="0.35">
      <c r="A438" s="63">
        <v>8720</v>
      </c>
      <c r="B438" s="63" t="s">
        <v>760</v>
      </c>
      <c r="C438" s="63" t="s">
        <v>761</v>
      </c>
      <c r="D438" s="63" t="s">
        <v>475</v>
      </c>
      <c r="E438" s="63" t="s">
        <v>762</v>
      </c>
      <c r="F438" s="64"/>
      <c r="G438" s="63" t="s">
        <v>863</v>
      </c>
      <c r="H438" s="65">
        <v>52.96</v>
      </c>
    </row>
    <row r="439" spans="1:8" x14ac:dyDescent="0.35">
      <c r="A439" s="63">
        <v>8721</v>
      </c>
      <c r="B439" s="63" t="s">
        <v>760</v>
      </c>
      <c r="C439" s="63" t="s">
        <v>761</v>
      </c>
      <c r="D439" s="63" t="s">
        <v>378</v>
      </c>
      <c r="E439" s="63" t="s">
        <v>763</v>
      </c>
      <c r="F439" s="64"/>
      <c r="G439" s="63" t="s">
        <v>863</v>
      </c>
      <c r="H439" s="65">
        <v>65.75</v>
      </c>
    </row>
    <row r="440" spans="1:8" x14ac:dyDescent="0.35">
      <c r="A440" s="63">
        <v>8722</v>
      </c>
      <c r="B440" s="63" t="s">
        <v>760</v>
      </c>
      <c r="C440" s="63" t="s">
        <v>761</v>
      </c>
      <c r="D440" s="63" t="s">
        <v>388</v>
      </c>
      <c r="E440" s="63" t="s">
        <v>351</v>
      </c>
      <c r="F440" s="64"/>
      <c r="G440" s="63" t="s">
        <v>863</v>
      </c>
      <c r="H440" s="65">
        <v>73.31</v>
      </c>
    </row>
    <row r="441" spans="1:8" x14ac:dyDescent="0.35">
      <c r="A441" s="63">
        <v>8723</v>
      </c>
      <c r="B441" s="63" t="s">
        <v>760</v>
      </c>
      <c r="C441" s="63" t="s">
        <v>761</v>
      </c>
      <c r="D441" s="63" t="s">
        <v>379</v>
      </c>
      <c r="E441" s="63" t="s">
        <v>351</v>
      </c>
      <c r="F441" s="64"/>
      <c r="G441" s="63" t="s">
        <v>863</v>
      </c>
      <c r="H441" s="65">
        <v>78.59</v>
      </c>
    </row>
    <row r="442" spans="1:8" x14ac:dyDescent="0.35">
      <c r="A442" s="63">
        <v>8724</v>
      </c>
      <c r="B442" s="63" t="s">
        <v>1154</v>
      </c>
      <c r="C442" s="63" t="s">
        <v>761</v>
      </c>
      <c r="D442" s="63" t="s">
        <v>764</v>
      </c>
      <c r="E442" s="63" t="s">
        <v>765</v>
      </c>
      <c r="F442" s="64"/>
      <c r="G442" s="63" t="s">
        <v>863</v>
      </c>
      <c r="H442" s="65">
        <v>139.82</v>
      </c>
    </row>
    <row r="443" spans="1:8" x14ac:dyDescent="0.35">
      <c r="A443" s="63">
        <v>8725</v>
      </c>
      <c r="B443" s="63" t="s">
        <v>760</v>
      </c>
      <c r="C443" s="63" t="s">
        <v>761</v>
      </c>
      <c r="D443" s="63" t="s">
        <v>766</v>
      </c>
      <c r="E443" s="63" t="s">
        <v>351</v>
      </c>
      <c r="F443" s="64"/>
      <c r="G443" s="63" t="s">
        <v>863</v>
      </c>
      <c r="H443" s="65">
        <v>84.27</v>
      </c>
    </row>
    <row r="444" spans="1:8" x14ac:dyDescent="0.35">
      <c r="A444" s="63">
        <v>8726</v>
      </c>
      <c r="B444" s="63" t="s">
        <v>760</v>
      </c>
      <c r="C444" s="63" t="s">
        <v>1155</v>
      </c>
      <c r="D444" s="63"/>
      <c r="E444" s="63">
        <v>489</v>
      </c>
      <c r="F444" s="64"/>
      <c r="G444" s="63" t="s">
        <v>863</v>
      </c>
      <c r="H444" s="65">
        <v>132</v>
      </c>
    </row>
    <row r="445" spans="1:8" x14ac:dyDescent="0.35">
      <c r="A445" s="63">
        <v>8730</v>
      </c>
      <c r="B445" s="63" t="s">
        <v>767</v>
      </c>
      <c r="C445" s="63" t="s">
        <v>371</v>
      </c>
      <c r="D445" s="63" t="s">
        <v>768</v>
      </c>
      <c r="E445" s="63" t="s">
        <v>769</v>
      </c>
      <c r="F445" s="64"/>
      <c r="G445" s="63" t="s">
        <v>863</v>
      </c>
      <c r="H445" s="65">
        <v>50.49</v>
      </c>
    </row>
    <row r="446" spans="1:8" x14ac:dyDescent="0.35">
      <c r="A446" s="63">
        <v>8731</v>
      </c>
      <c r="B446" s="63" t="s">
        <v>767</v>
      </c>
      <c r="C446" s="63" t="s">
        <v>371</v>
      </c>
      <c r="D446" s="63" t="s">
        <v>770</v>
      </c>
      <c r="E446" s="63" t="s">
        <v>771</v>
      </c>
      <c r="F446" s="64"/>
      <c r="G446" s="63" t="s">
        <v>863</v>
      </c>
      <c r="H446" s="65">
        <v>57.86</v>
      </c>
    </row>
    <row r="447" spans="1:8" x14ac:dyDescent="0.35">
      <c r="A447" s="63">
        <v>8733</v>
      </c>
      <c r="B447" s="63" t="s">
        <v>772</v>
      </c>
      <c r="C447" s="63" t="s">
        <v>1156</v>
      </c>
      <c r="D447" s="63"/>
      <c r="E447" s="63">
        <v>0</v>
      </c>
      <c r="F447" s="64" t="s">
        <v>773</v>
      </c>
      <c r="G447" s="63" t="s">
        <v>863</v>
      </c>
      <c r="H447" s="65">
        <v>3.11</v>
      </c>
    </row>
    <row r="448" spans="1:8" x14ac:dyDescent="0.35">
      <c r="A448" s="63">
        <v>8734</v>
      </c>
      <c r="B448" s="63" t="s">
        <v>1157</v>
      </c>
      <c r="C448" s="63" t="s">
        <v>774</v>
      </c>
      <c r="D448" s="63"/>
      <c r="E448" s="63">
        <v>0</v>
      </c>
      <c r="F448" s="64"/>
      <c r="G448" s="63" t="s">
        <v>863</v>
      </c>
      <c r="H448" s="65">
        <v>5.44</v>
      </c>
    </row>
    <row r="449" spans="1:8" x14ac:dyDescent="0.35">
      <c r="A449" s="63">
        <v>8735</v>
      </c>
      <c r="B449" s="63" t="s">
        <v>775</v>
      </c>
      <c r="C449" s="63" t="s">
        <v>1158</v>
      </c>
      <c r="D449" s="63"/>
      <c r="E449" s="63">
        <v>0</v>
      </c>
      <c r="F449" s="64"/>
      <c r="G449" s="63" t="s">
        <v>863</v>
      </c>
      <c r="H449" s="65">
        <v>3.94</v>
      </c>
    </row>
    <row r="450" spans="1:8" x14ac:dyDescent="0.35">
      <c r="A450" s="63">
        <v>8736</v>
      </c>
      <c r="B450" s="63" t="s">
        <v>1159</v>
      </c>
      <c r="C450" s="63" t="s">
        <v>1160</v>
      </c>
      <c r="D450" s="63"/>
      <c r="E450" s="63">
        <v>175</v>
      </c>
      <c r="F450" s="64"/>
      <c r="G450" s="63" t="s">
        <v>863</v>
      </c>
      <c r="H450" s="65">
        <v>29.13</v>
      </c>
    </row>
    <row r="451" spans="1:8" x14ac:dyDescent="0.35">
      <c r="A451" s="63">
        <v>8744</v>
      </c>
      <c r="B451" s="63" t="s">
        <v>776</v>
      </c>
      <c r="C451" s="63" t="s">
        <v>1161</v>
      </c>
      <c r="D451" s="63"/>
      <c r="E451" s="63">
        <v>350</v>
      </c>
      <c r="F451" s="64"/>
      <c r="G451" s="63" t="s">
        <v>863</v>
      </c>
      <c r="H451" s="65">
        <v>18.61</v>
      </c>
    </row>
    <row r="452" spans="1:8" x14ac:dyDescent="0.35">
      <c r="A452" s="63">
        <v>8745</v>
      </c>
      <c r="B452" s="63" t="s">
        <v>1162</v>
      </c>
      <c r="C452" s="63" t="s">
        <v>777</v>
      </c>
      <c r="D452" s="63"/>
      <c r="E452" s="63">
        <v>300</v>
      </c>
      <c r="F452" s="64"/>
      <c r="G452" s="63" t="s">
        <v>863</v>
      </c>
      <c r="H452" s="65">
        <v>22.36</v>
      </c>
    </row>
    <row r="453" spans="1:8" x14ac:dyDescent="0.35">
      <c r="A453" s="63">
        <v>8746</v>
      </c>
      <c r="B453" s="63" t="s">
        <v>1163</v>
      </c>
      <c r="C453" s="63" t="s">
        <v>778</v>
      </c>
      <c r="D453" s="63"/>
      <c r="E453" s="63" t="s">
        <v>779</v>
      </c>
      <c r="F453" s="64"/>
      <c r="G453" s="63" t="s">
        <v>863</v>
      </c>
      <c r="H453" s="65">
        <v>20.77</v>
      </c>
    </row>
    <row r="454" spans="1:8" x14ac:dyDescent="0.35">
      <c r="A454" s="63">
        <v>8747</v>
      </c>
      <c r="B454" s="63" t="s">
        <v>1163</v>
      </c>
      <c r="C454" s="63" t="s">
        <v>780</v>
      </c>
      <c r="D454" s="63"/>
      <c r="E454" s="63" t="s">
        <v>779</v>
      </c>
      <c r="F454" s="64"/>
      <c r="G454" s="63" t="s">
        <v>863</v>
      </c>
      <c r="H454" s="65">
        <v>21.06</v>
      </c>
    </row>
    <row r="455" spans="1:8" x14ac:dyDescent="0.35">
      <c r="A455" s="63">
        <v>8748</v>
      </c>
      <c r="B455" s="63" t="s">
        <v>1164</v>
      </c>
      <c r="C455" s="63" t="s">
        <v>778</v>
      </c>
      <c r="D455" s="63"/>
      <c r="E455" s="63" t="s">
        <v>781</v>
      </c>
      <c r="F455" s="64"/>
      <c r="G455" s="63" t="s">
        <v>863</v>
      </c>
      <c r="H455" s="65">
        <v>22.75</v>
      </c>
    </row>
    <row r="456" spans="1:8" x14ac:dyDescent="0.35">
      <c r="A456" s="63">
        <v>8749</v>
      </c>
      <c r="B456" s="63" t="s">
        <v>1164</v>
      </c>
      <c r="C456" s="63" t="s">
        <v>780</v>
      </c>
      <c r="D456" s="63"/>
      <c r="E456" s="63" t="s">
        <v>779</v>
      </c>
      <c r="F456" s="64"/>
      <c r="G456" s="63" t="s">
        <v>863</v>
      </c>
      <c r="H456" s="65">
        <v>23</v>
      </c>
    </row>
    <row r="457" spans="1:8" x14ac:dyDescent="0.35">
      <c r="A457" s="63">
        <v>8750</v>
      </c>
      <c r="B457" s="63" t="s">
        <v>782</v>
      </c>
      <c r="C457" s="63"/>
      <c r="D457" s="63"/>
      <c r="E457" s="63" t="s">
        <v>160</v>
      </c>
      <c r="F457" s="64"/>
      <c r="G457" s="63" t="s">
        <v>863</v>
      </c>
      <c r="H457" s="65">
        <v>6.5</v>
      </c>
    </row>
    <row r="458" spans="1:8" x14ac:dyDescent="0.35">
      <c r="A458" s="63">
        <v>8753</v>
      </c>
      <c r="B458" s="63" t="s">
        <v>783</v>
      </c>
      <c r="C458" s="63"/>
      <c r="D458" s="63"/>
      <c r="E458" s="63" t="s">
        <v>157</v>
      </c>
      <c r="F458" s="64"/>
      <c r="G458" s="63" t="s">
        <v>863</v>
      </c>
      <c r="H458" s="65">
        <v>2.91</v>
      </c>
    </row>
    <row r="459" spans="1:8" x14ac:dyDescent="0.35">
      <c r="A459" s="63">
        <v>8754</v>
      </c>
      <c r="B459" s="63" t="s">
        <v>784</v>
      </c>
      <c r="C459" s="63" t="s">
        <v>1165</v>
      </c>
      <c r="D459" s="63" t="s">
        <v>1166</v>
      </c>
      <c r="E459" s="63">
        <v>430</v>
      </c>
      <c r="F459" s="64" t="s">
        <v>785</v>
      </c>
      <c r="G459" s="63" t="s">
        <v>158</v>
      </c>
      <c r="H459" s="65">
        <v>64.84</v>
      </c>
    </row>
    <row r="460" spans="1:8" x14ac:dyDescent="0.35">
      <c r="A460" s="63">
        <v>8755</v>
      </c>
      <c r="B460" s="63" t="s">
        <v>786</v>
      </c>
      <c r="C460" s="63" t="s">
        <v>788</v>
      </c>
      <c r="D460" s="63" t="s">
        <v>787</v>
      </c>
      <c r="E460" s="63">
        <v>0</v>
      </c>
      <c r="F460" s="64"/>
      <c r="G460" s="63" t="s">
        <v>863</v>
      </c>
      <c r="H460" s="65">
        <v>3.85</v>
      </c>
    </row>
    <row r="461" spans="1:8" x14ac:dyDescent="0.35">
      <c r="A461" s="63">
        <v>8761</v>
      </c>
      <c r="B461" s="63" t="s">
        <v>492</v>
      </c>
      <c r="C461" s="63" t="s">
        <v>1167</v>
      </c>
      <c r="D461" s="63"/>
      <c r="E461" s="63">
        <v>2</v>
      </c>
      <c r="F461" s="64"/>
      <c r="G461" s="63" t="s">
        <v>863</v>
      </c>
      <c r="H461" s="65">
        <v>1.51</v>
      </c>
    </row>
    <row r="462" spans="1:8" ht="28" x14ac:dyDescent="0.35">
      <c r="A462" s="63">
        <v>8770</v>
      </c>
      <c r="B462" s="63" t="s">
        <v>789</v>
      </c>
      <c r="C462" s="63"/>
      <c r="D462" s="63"/>
      <c r="E462" s="63" t="s">
        <v>790</v>
      </c>
      <c r="F462" s="64" t="s">
        <v>1168</v>
      </c>
      <c r="G462" s="63" t="s">
        <v>863</v>
      </c>
      <c r="H462" s="65">
        <v>3.89</v>
      </c>
    </row>
    <row r="463" spans="1:8" ht="28" x14ac:dyDescent="0.35">
      <c r="A463" s="63">
        <v>8771</v>
      </c>
      <c r="B463" s="63" t="s">
        <v>789</v>
      </c>
      <c r="C463" s="63"/>
      <c r="D463" s="63"/>
      <c r="E463" s="63" t="s">
        <v>791</v>
      </c>
      <c r="F463" s="64" t="s">
        <v>1168</v>
      </c>
      <c r="G463" s="63" t="s">
        <v>863</v>
      </c>
      <c r="H463" s="65">
        <v>7.09</v>
      </c>
    </row>
    <row r="464" spans="1:8" ht="28" x14ac:dyDescent="0.35">
      <c r="A464" s="63">
        <v>8772</v>
      </c>
      <c r="B464" s="63" t="s">
        <v>789</v>
      </c>
      <c r="C464" s="63"/>
      <c r="D464" s="63"/>
      <c r="E464" s="63" t="s">
        <v>162</v>
      </c>
      <c r="F464" s="64" t="s">
        <v>1169</v>
      </c>
      <c r="G464" s="63" t="s">
        <v>863</v>
      </c>
      <c r="H464" s="65">
        <v>11.95</v>
      </c>
    </row>
    <row r="465" spans="1:8" ht="28" x14ac:dyDescent="0.35">
      <c r="A465" s="63">
        <v>8773</v>
      </c>
      <c r="B465" s="63" t="s">
        <v>789</v>
      </c>
      <c r="C465" s="63"/>
      <c r="D465" s="63"/>
      <c r="E465" s="63" t="s">
        <v>479</v>
      </c>
      <c r="F465" s="64" t="s">
        <v>1168</v>
      </c>
      <c r="G465" s="63" t="s">
        <v>863</v>
      </c>
      <c r="H465" s="65">
        <v>12.22</v>
      </c>
    </row>
    <row r="466" spans="1:8" ht="28" x14ac:dyDescent="0.35">
      <c r="A466" s="63">
        <v>8780</v>
      </c>
      <c r="B466" s="63" t="s">
        <v>792</v>
      </c>
      <c r="C466" s="63" t="s">
        <v>653</v>
      </c>
      <c r="D466" s="63" t="s">
        <v>793</v>
      </c>
      <c r="E466" s="63" t="s">
        <v>269</v>
      </c>
      <c r="F466" s="64" t="s">
        <v>1170</v>
      </c>
      <c r="G466" s="63" t="s">
        <v>863</v>
      </c>
      <c r="H466" s="65">
        <v>28.95</v>
      </c>
    </row>
    <row r="467" spans="1:8" ht="28" x14ac:dyDescent="0.35">
      <c r="A467" s="63">
        <v>8781</v>
      </c>
      <c r="B467" s="63" t="s">
        <v>792</v>
      </c>
      <c r="C467" s="63" t="s">
        <v>653</v>
      </c>
      <c r="D467" s="63" t="s">
        <v>642</v>
      </c>
      <c r="E467" s="63" t="s">
        <v>208</v>
      </c>
      <c r="F467" s="64" t="s">
        <v>1171</v>
      </c>
      <c r="G467" s="63" t="s">
        <v>863</v>
      </c>
      <c r="H467" s="65">
        <v>52.59</v>
      </c>
    </row>
    <row r="468" spans="1:8" x14ac:dyDescent="0.35">
      <c r="A468" s="63">
        <v>8788</v>
      </c>
      <c r="B468" s="63" t="s">
        <v>1172</v>
      </c>
      <c r="C468" s="63" t="s">
        <v>794</v>
      </c>
      <c r="D468" s="63" t="s">
        <v>795</v>
      </c>
      <c r="E468" s="63">
        <v>200</v>
      </c>
      <c r="F468" s="64" t="s">
        <v>796</v>
      </c>
      <c r="G468" s="63" t="s">
        <v>863</v>
      </c>
      <c r="H468" s="65">
        <v>24.06</v>
      </c>
    </row>
    <row r="469" spans="1:8" x14ac:dyDescent="0.35">
      <c r="A469" s="63">
        <v>8789</v>
      </c>
      <c r="B469" s="63" t="s">
        <v>797</v>
      </c>
      <c r="C469" s="63" t="s">
        <v>1173</v>
      </c>
      <c r="D469" s="63"/>
      <c r="E469" s="63">
        <v>430</v>
      </c>
      <c r="F469" s="64"/>
      <c r="G469" s="63" t="s">
        <v>863</v>
      </c>
      <c r="H469" s="65">
        <v>57.61</v>
      </c>
    </row>
    <row r="470" spans="1:8" x14ac:dyDescent="0.35">
      <c r="A470" s="63">
        <v>8790</v>
      </c>
      <c r="B470" s="63" t="s">
        <v>797</v>
      </c>
      <c r="C470" s="63" t="s">
        <v>798</v>
      </c>
      <c r="D470" s="63" t="s">
        <v>799</v>
      </c>
      <c r="E470" s="63" t="s">
        <v>176</v>
      </c>
      <c r="F470" s="64"/>
      <c r="G470" s="63" t="s">
        <v>863</v>
      </c>
      <c r="H470" s="65">
        <v>40.49</v>
      </c>
    </row>
    <row r="471" spans="1:8" x14ac:dyDescent="0.35">
      <c r="A471" s="63">
        <v>8791</v>
      </c>
      <c r="B471" s="63" t="s">
        <v>797</v>
      </c>
      <c r="C471" s="63" t="s">
        <v>798</v>
      </c>
      <c r="D471" s="63" t="s">
        <v>800</v>
      </c>
      <c r="E471" s="63" t="s">
        <v>801</v>
      </c>
      <c r="F471" s="64"/>
      <c r="G471" s="63" t="s">
        <v>863</v>
      </c>
      <c r="H471" s="65">
        <v>49.93</v>
      </c>
    </row>
    <row r="472" spans="1:8" x14ac:dyDescent="0.35">
      <c r="A472" s="63">
        <v>8792</v>
      </c>
      <c r="B472" s="63" t="s">
        <v>797</v>
      </c>
      <c r="C472" s="63" t="s">
        <v>802</v>
      </c>
      <c r="D472" s="63" t="s">
        <v>803</v>
      </c>
      <c r="E472" s="63" t="s">
        <v>364</v>
      </c>
      <c r="F472" s="64"/>
      <c r="G472" s="63" t="s">
        <v>863</v>
      </c>
      <c r="H472" s="65">
        <v>57.25</v>
      </c>
    </row>
    <row r="473" spans="1:8" x14ac:dyDescent="0.35">
      <c r="A473" s="63">
        <v>8793</v>
      </c>
      <c r="B473" s="63" t="s">
        <v>807</v>
      </c>
      <c r="C473" s="63" t="s">
        <v>1174</v>
      </c>
      <c r="D473" s="63"/>
      <c r="E473" s="63">
        <v>225</v>
      </c>
      <c r="F473" s="64"/>
      <c r="G473" s="63" t="s">
        <v>863</v>
      </c>
      <c r="H473" s="65">
        <v>85.78</v>
      </c>
    </row>
    <row r="474" spans="1:8" x14ac:dyDescent="0.35">
      <c r="A474" s="63">
        <v>8794</v>
      </c>
      <c r="B474" s="63" t="s">
        <v>1175</v>
      </c>
      <c r="C474" s="63" t="s">
        <v>1176</v>
      </c>
      <c r="D474" s="63" t="s">
        <v>804</v>
      </c>
      <c r="E474" s="63">
        <v>200</v>
      </c>
      <c r="F474" s="64" t="s">
        <v>805</v>
      </c>
      <c r="G474" s="63" t="s">
        <v>863</v>
      </c>
      <c r="H474" s="65">
        <v>27.63</v>
      </c>
    </row>
    <row r="475" spans="1:8" x14ac:dyDescent="0.35">
      <c r="A475" s="63">
        <v>8795</v>
      </c>
      <c r="B475" s="63" t="s">
        <v>1177</v>
      </c>
      <c r="C475" s="63" t="s">
        <v>1178</v>
      </c>
      <c r="D475" s="63" t="s">
        <v>806</v>
      </c>
      <c r="E475" s="63">
        <v>280</v>
      </c>
      <c r="F475" s="64"/>
      <c r="G475" s="63" t="s">
        <v>863</v>
      </c>
      <c r="H475" s="65">
        <v>35.04</v>
      </c>
    </row>
    <row r="476" spans="1:8" x14ac:dyDescent="0.35">
      <c r="A476" s="63">
        <v>8796</v>
      </c>
      <c r="B476" s="63" t="s">
        <v>1175</v>
      </c>
      <c r="C476" s="63" t="s">
        <v>1179</v>
      </c>
      <c r="D476" s="63" t="s">
        <v>1180</v>
      </c>
      <c r="E476" s="63">
        <v>217</v>
      </c>
      <c r="F476" s="64" t="s">
        <v>805</v>
      </c>
      <c r="G476" s="63" t="s">
        <v>863</v>
      </c>
      <c r="H476" s="65">
        <v>31.87</v>
      </c>
    </row>
    <row r="477" spans="1:8" x14ac:dyDescent="0.35">
      <c r="A477" s="63">
        <v>8797</v>
      </c>
      <c r="B477" s="63" t="s">
        <v>1175</v>
      </c>
      <c r="C477" s="63" t="s">
        <v>1181</v>
      </c>
      <c r="D477" s="63" t="s">
        <v>1182</v>
      </c>
      <c r="E477" s="63">
        <v>250</v>
      </c>
      <c r="F477" s="64"/>
      <c r="G477" s="63" t="s">
        <v>863</v>
      </c>
      <c r="H477" s="65">
        <v>31.41</v>
      </c>
    </row>
    <row r="478" spans="1:8" x14ac:dyDescent="0.35">
      <c r="A478" s="63">
        <v>8798</v>
      </c>
      <c r="B478" s="63" t="s">
        <v>807</v>
      </c>
      <c r="C478" s="63" t="s">
        <v>808</v>
      </c>
      <c r="D478" s="63" t="s">
        <v>809</v>
      </c>
      <c r="E478" s="63">
        <v>217</v>
      </c>
      <c r="F478" s="64" t="s">
        <v>805</v>
      </c>
      <c r="G478" s="63" t="s">
        <v>863</v>
      </c>
      <c r="H478" s="65">
        <v>32.58</v>
      </c>
    </row>
    <row r="479" spans="1:8" x14ac:dyDescent="0.35">
      <c r="A479" s="63">
        <v>8799</v>
      </c>
      <c r="B479" s="63" t="s">
        <v>810</v>
      </c>
      <c r="C479" s="63" t="s">
        <v>1183</v>
      </c>
      <c r="D479" s="63" t="s">
        <v>1184</v>
      </c>
      <c r="E479" s="63">
        <v>280</v>
      </c>
      <c r="F479" s="64" t="s">
        <v>811</v>
      </c>
      <c r="G479" s="63" t="s">
        <v>863</v>
      </c>
      <c r="H479" s="65">
        <v>42.92</v>
      </c>
    </row>
    <row r="480" spans="1:8" ht="28" x14ac:dyDescent="0.35">
      <c r="A480" s="63">
        <v>8800</v>
      </c>
      <c r="B480" s="63" t="s">
        <v>812</v>
      </c>
      <c r="C480" s="63"/>
      <c r="D480" s="63"/>
      <c r="E480" s="63"/>
      <c r="F480" s="64" t="s">
        <v>1185</v>
      </c>
      <c r="G480" s="63" t="s">
        <v>894</v>
      </c>
      <c r="H480" s="65">
        <v>0.56000000000000005</v>
      </c>
    </row>
    <row r="481" spans="1:8" x14ac:dyDescent="0.35">
      <c r="A481" s="63">
        <v>8801</v>
      </c>
      <c r="B481" s="63" t="s">
        <v>812</v>
      </c>
      <c r="C481" s="63" t="s">
        <v>1186</v>
      </c>
      <c r="D481" s="63" t="s">
        <v>695</v>
      </c>
      <c r="E481" s="63">
        <v>160</v>
      </c>
      <c r="F481" s="64"/>
      <c r="G481" s="63" t="s">
        <v>863</v>
      </c>
      <c r="H481" s="65">
        <v>11.75</v>
      </c>
    </row>
    <row r="482" spans="1:8" x14ac:dyDescent="0.35">
      <c r="A482" s="63">
        <v>8802</v>
      </c>
      <c r="B482" s="63" t="s">
        <v>812</v>
      </c>
      <c r="C482" s="63" t="s">
        <v>1187</v>
      </c>
      <c r="D482" s="63" t="s">
        <v>695</v>
      </c>
      <c r="E482" s="63">
        <v>234</v>
      </c>
      <c r="F482" s="64"/>
      <c r="G482" s="63" t="s">
        <v>863</v>
      </c>
      <c r="H482" s="65">
        <v>16.809999999999999</v>
      </c>
    </row>
    <row r="483" spans="1:8" x14ac:dyDescent="0.35">
      <c r="A483" s="63">
        <v>8803</v>
      </c>
      <c r="B483" s="63" t="s">
        <v>812</v>
      </c>
      <c r="C483" s="63" t="s">
        <v>1188</v>
      </c>
      <c r="D483" s="63" t="s">
        <v>695</v>
      </c>
      <c r="E483" s="63">
        <v>260</v>
      </c>
      <c r="F483" s="64"/>
      <c r="G483" s="63" t="s">
        <v>863</v>
      </c>
      <c r="H483" s="65">
        <v>21.1</v>
      </c>
    </row>
    <row r="484" spans="1:8" x14ac:dyDescent="0.35">
      <c r="A484" s="63">
        <v>8804</v>
      </c>
      <c r="B484" s="63" t="s">
        <v>812</v>
      </c>
      <c r="C484" s="63" t="s">
        <v>1189</v>
      </c>
      <c r="D484" s="63" t="s">
        <v>695</v>
      </c>
      <c r="E484" s="63">
        <v>300</v>
      </c>
      <c r="F484" s="64"/>
      <c r="G484" s="63" t="s">
        <v>863</v>
      </c>
      <c r="H484" s="65">
        <v>21.13</v>
      </c>
    </row>
    <row r="485" spans="1:8" x14ac:dyDescent="0.35">
      <c r="A485" s="63">
        <v>8805</v>
      </c>
      <c r="B485" s="63" t="s">
        <v>812</v>
      </c>
      <c r="C485" s="63" t="s">
        <v>1190</v>
      </c>
      <c r="D485" s="63" t="s">
        <v>695</v>
      </c>
      <c r="E485" s="63">
        <v>300</v>
      </c>
      <c r="F485" s="64"/>
      <c r="G485" s="63" t="s">
        <v>863</v>
      </c>
      <c r="H485" s="65">
        <v>21.94</v>
      </c>
    </row>
    <row r="486" spans="1:8" x14ac:dyDescent="0.35">
      <c r="A486" s="63">
        <v>8806</v>
      </c>
      <c r="B486" s="63" t="s">
        <v>812</v>
      </c>
      <c r="C486" s="63" t="s">
        <v>1191</v>
      </c>
      <c r="D486" s="63" t="s">
        <v>695</v>
      </c>
      <c r="E486" s="63">
        <v>165</v>
      </c>
      <c r="F486" s="64"/>
      <c r="G486" s="63" t="s">
        <v>863</v>
      </c>
      <c r="H486" s="65">
        <v>12.77</v>
      </c>
    </row>
    <row r="487" spans="1:8" x14ac:dyDescent="0.35">
      <c r="A487" s="63">
        <v>8807</v>
      </c>
      <c r="B487" s="63" t="s">
        <v>812</v>
      </c>
      <c r="C487" s="63" t="s">
        <v>1191</v>
      </c>
      <c r="D487" s="63" t="s">
        <v>813</v>
      </c>
      <c r="E487" s="63">
        <v>285</v>
      </c>
      <c r="F487" s="64" t="s">
        <v>814</v>
      </c>
      <c r="G487" s="63" t="s">
        <v>863</v>
      </c>
      <c r="H487" s="65">
        <v>19.87</v>
      </c>
    </row>
    <row r="488" spans="1:8" x14ac:dyDescent="0.35">
      <c r="A488" s="63">
        <v>8808</v>
      </c>
      <c r="B488" s="63" t="s">
        <v>812</v>
      </c>
      <c r="C488" s="63" t="s">
        <v>1187</v>
      </c>
      <c r="D488" s="63" t="s">
        <v>813</v>
      </c>
      <c r="E488" s="63">
        <v>340</v>
      </c>
      <c r="F488" s="64" t="s">
        <v>814</v>
      </c>
      <c r="G488" s="63" t="s">
        <v>863</v>
      </c>
      <c r="H488" s="65">
        <v>20.57</v>
      </c>
    </row>
    <row r="489" spans="1:8" x14ac:dyDescent="0.35">
      <c r="A489" s="63">
        <v>8809</v>
      </c>
      <c r="B489" s="63" t="s">
        <v>812</v>
      </c>
      <c r="C489" s="63" t="s">
        <v>1188</v>
      </c>
      <c r="D489" s="63" t="s">
        <v>813</v>
      </c>
      <c r="E489" s="63">
        <v>360</v>
      </c>
      <c r="F489" s="64" t="s">
        <v>814</v>
      </c>
      <c r="G489" s="63" t="s">
        <v>863</v>
      </c>
      <c r="H489" s="65">
        <v>25.19</v>
      </c>
    </row>
    <row r="490" spans="1:8" x14ac:dyDescent="0.35">
      <c r="A490" s="63">
        <v>8810</v>
      </c>
      <c r="B490" s="63" t="s">
        <v>812</v>
      </c>
      <c r="C490" s="63" t="s">
        <v>1189</v>
      </c>
      <c r="D490" s="63" t="s">
        <v>813</v>
      </c>
      <c r="E490" s="63">
        <v>362</v>
      </c>
      <c r="F490" s="64" t="s">
        <v>814</v>
      </c>
      <c r="G490" s="63" t="s">
        <v>863</v>
      </c>
      <c r="H490" s="65">
        <v>25.53</v>
      </c>
    </row>
    <row r="491" spans="1:8" x14ac:dyDescent="0.35">
      <c r="A491" s="63">
        <v>8811</v>
      </c>
      <c r="B491" s="63" t="s">
        <v>812</v>
      </c>
      <c r="C491" s="63" t="s">
        <v>1190</v>
      </c>
      <c r="D491" s="63" t="s">
        <v>813</v>
      </c>
      <c r="E491" s="63">
        <v>362</v>
      </c>
      <c r="F491" s="64" t="s">
        <v>814</v>
      </c>
      <c r="G491" s="63" t="s">
        <v>863</v>
      </c>
      <c r="H491" s="65">
        <v>26.24</v>
      </c>
    </row>
    <row r="492" spans="1:8" x14ac:dyDescent="0.35">
      <c r="A492" s="63">
        <v>8820</v>
      </c>
      <c r="B492" s="63" t="s">
        <v>1192</v>
      </c>
      <c r="C492" s="63" t="s">
        <v>1193</v>
      </c>
      <c r="D492" s="63"/>
      <c r="E492" s="63">
        <v>0</v>
      </c>
      <c r="F492" s="64"/>
      <c r="G492" s="63" t="s">
        <v>863</v>
      </c>
      <c r="H492" s="65">
        <v>1.77</v>
      </c>
    </row>
    <row r="493" spans="1:8" x14ac:dyDescent="0.35">
      <c r="A493" s="63">
        <v>8821</v>
      </c>
      <c r="B493" s="63" t="s">
        <v>1194</v>
      </c>
      <c r="C493" s="63" t="s">
        <v>1195</v>
      </c>
      <c r="D493" s="63"/>
      <c r="E493" s="63">
        <v>0</v>
      </c>
      <c r="F493" s="64"/>
      <c r="G493" s="63" t="s">
        <v>863</v>
      </c>
      <c r="H493" s="65">
        <v>1.58</v>
      </c>
    </row>
    <row r="494" spans="1:8" x14ac:dyDescent="0.35">
      <c r="A494" s="63">
        <v>8822</v>
      </c>
      <c r="B494" s="63" t="s">
        <v>1196</v>
      </c>
      <c r="C494" s="63" t="s">
        <v>1197</v>
      </c>
      <c r="D494" s="63"/>
      <c r="E494" s="63">
        <v>230</v>
      </c>
      <c r="F494" s="64"/>
      <c r="G494" s="63" t="s">
        <v>863</v>
      </c>
      <c r="H494" s="65">
        <v>53.97</v>
      </c>
    </row>
    <row r="495" spans="1:8" x14ac:dyDescent="0.35">
      <c r="A495" s="63">
        <v>8823</v>
      </c>
      <c r="B495" s="63" t="s">
        <v>815</v>
      </c>
      <c r="C495" s="63" t="s">
        <v>816</v>
      </c>
      <c r="D495" s="63"/>
      <c r="E495" s="63">
        <v>700</v>
      </c>
      <c r="F495" s="64"/>
      <c r="G495" s="63" t="s">
        <v>863</v>
      </c>
      <c r="H495" s="65">
        <v>120.16</v>
      </c>
    </row>
    <row r="496" spans="1:8" x14ac:dyDescent="0.35">
      <c r="A496" s="63">
        <v>8824</v>
      </c>
      <c r="B496" s="63" t="s">
        <v>312</v>
      </c>
      <c r="C496" s="63" t="s">
        <v>817</v>
      </c>
      <c r="D496" s="63"/>
      <c r="E496" s="63" t="s">
        <v>818</v>
      </c>
      <c r="F496" s="64"/>
      <c r="G496" s="63" t="s">
        <v>863</v>
      </c>
      <c r="H496" s="65">
        <v>110.67</v>
      </c>
    </row>
    <row r="497" spans="1:8" x14ac:dyDescent="0.35">
      <c r="A497" s="63">
        <v>8825</v>
      </c>
      <c r="B497" s="63" t="s">
        <v>312</v>
      </c>
      <c r="C497" s="63" t="s">
        <v>1198</v>
      </c>
      <c r="D497" s="63"/>
      <c r="E497" s="63" t="s">
        <v>819</v>
      </c>
      <c r="F497" s="64"/>
      <c r="G497" s="63" t="s">
        <v>863</v>
      </c>
      <c r="H497" s="65">
        <v>132.44999999999999</v>
      </c>
    </row>
    <row r="498" spans="1:8" x14ac:dyDescent="0.35">
      <c r="A498" s="63">
        <v>8840</v>
      </c>
      <c r="B498" s="63" t="s">
        <v>1199</v>
      </c>
      <c r="C498" s="63" t="s">
        <v>820</v>
      </c>
      <c r="D498" s="63" t="s">
        <v>821</v>
      </c>
      <c r="E498" s="63" t="s">
        <v>822</v>
      </c>
      <c r="F498" s="64"/>
      <c r="G498" s="63" t="s">
        <v>863</v>
      </c>
      <c r="H498" s="65">
        <v>40.75</v>
      </c>
    </row>
    <row r="499" spans="1:8" x14ac:dyDescent="0.35">
      <c r="A499" s="63">
        <v>8841</v>
      </c>
      <c r="B499" s="63" t="s">
        <v>1200</v>
      </c>
      <c r="C499" s="63" t="s">
        <v>1201</v>
      </c>
      <c r="D499" s="63"/>
      <c r="E499" s="63">
        <v>200</v>
      </c>
      <c r="F499" s="64"/>
      <c r="G499" s="63" t="s">
        <v>863</v>
      </c>
      <c r="H499" s="65">
        <v>32.46</v>
      </c>
    </row>
    <row r="500" spans="1:8" ht="28" x14ac:dyDescent="0.35">
      <c r="A500" s="63">
        <v>8842</v>
      </c>
      <c r="B500" s="63" t="s">
        <v>1202</v>
      </c>
      <c r="C500" s="63" t="s">
        <v>1203</v>
      </c>
      <c r="D500" s="63"/>
      <c r="E500" s="63">
        <v>0</v>
      </c>
      <c r="F500" s="64" t="s">
        <v>1204</v>
      </c>
      <c r="G500" s="63" t="s">
        <v>863</v>
      </c>
      <c r="H500" s="65">
        <v>14.94</v>
      </c>
    </row>
    <row r="501" spans="1:8" ht="28" x14ac:dyDescent="0.35">
      <c r="A501" s="63">
        <v>8843</v>
      </c>
      <c r="B501" s="63" t="s">
        <v>824</v>
      </c>
      <c r="C501" s="63" t="s">
        <v>1205</v>
      </c>
      <c r="D501" s="63"/>
      <c r="E501" s="63">
        <v>0</v>
      </c>
      <c r="F501" s="64" t="s">
        <v>1204</v>
      </c>
      <c r="G501" s="63" t="s">
        <v>863</v>
      </c>
      <c r="H501" s="65">
        <v>14.06</v>
      </c>
    </row>
    <row r="502" spans="1:8" x14ac:dyDescent="0.35">
      <c r="A502" s="63">
        <v>8844</v>
      </c>
      <c r="B502" s="63" t="s">
        <v>825</v>
      </c>
      <c r="C502" s="63" t="s">
        <v>1206</v>
      </c>
      <c r="D502" s="63" t="s">
        <v>826</v>
      </c>
      <c r="E502" s="63">
        <v>400</v>
      </c>
      <c r="F502" s="64"/>
      <c r="G502" s="63" t="s">
        <v>863</v>
      </c>
      <c r="H502" s="65">
        <v>87.31</v>
      </c>
    </row>
    <row r="503" spans="1:8" x14ac:dyDescent="0.35">
      <c r="A503" s="63">
        <v>8845</v>
      </c>
      <c r="B503" s="63" t="s">
        <v>1207</v>
      </c>
      <c r="C503" s="63" t="s">
        <v>828</v>
      </c>
      <c r="D503" s="63" t="s">
        <v>829</v>
      </c>
      <c r="E503" s="63">
        <v>340</v>
      </c>
      <c r="F503" s="64"/>
      <c r="G503" s="63" t="s">
        <v>863</v>
      </c>
      <c r="H503" s="65">
        <v>31.99</v>
      </c>
    </row>
    <row r="504" spans="1:8" x14ac:dyDescent="0.35">
      <c r="A504" s="63">
        <v>8846</v>
      </c>
      <c r="B504" s="63" t="s">
        <v>827</v>
      </c>
      <c r="C504" s="63" t="s">
        <v>1208</v>
      </c>
      <c r="D504" s="63" t="s">
        <v>829</v>
      </c>
      <c r="E504" s="63">
        <v>340</v>
      </c>
      <c r="F504" s="64"/>
      <c r="G504" s="63" t="s">
        <v>863</v>
      </c>
      <c r="H504" s="65">
        <v>20.61</v>
      </c>
    </row>
    <row r="505" spans="1:8" x14ac:dyDescent="0.35">
      <c r="A505" s="63">
        <v>8847</v>
      </c>
      <c r="B505" s="63" t="s">
        <v>830</v>
      </c>
      <c r="C505" s="63" t="s">
        <v>1209</v>
      </c>
      <c r="D505" s="63" t="s">
        <v>831</v>
      </c>
      <c r="E505" s="63">
        <v>0</v>
      </c>
      <c r="F505" s="64" t="s">
        <v>823</v>
      </c>
      <c r="G505" s="63" t="s">
        <v>863</v>
      </c>
      <c r="H505" s="65">
        <v>32.130000000000003</v>
      </c>
    </row>
    <row r="506" spans="1:8" x14ac:dyDescent="0.35">
      <c r="A506" s="63">
        <v>8848</v>
      </c>
      <c r="B506" s="63" t="s">
        <v>830</v>
      </c>
      <c r="C506" s="63" t="s">
        <v>1210</v>
      </c>
      <c r="D506" s="63"/>
      <c r="E506" s="63">
        <v>310</v>
      </c>
      <c r="F506" s="64"/>
      <c r="G506" s="63" t="s">
        <v>863</v>
      </c>
      <c r="H506" s="65">
        <v>51.4</v>
      </c>
    </row>
    <row r="507" spans="1:8" x14ac:dyDescent="0.35">
      <c r="A507" s="63">
        <v>8849</v>
      </c>
      <c r="B507" s="63" t="s">
        <v>825</v>
      </c>
      <c r="C507" s="63" t="s">
        <v>1211</v>
      </c>
      <c r="D507" s="63"/>
      <c r="E507" s="63">
        <v>280</v>
      </c>
      <c r="F507" s="64" t="s">
        <v>832</v>
      </c>
      <c r="G507" s="63" t="s">
        <v>863</v>
      </c>
      <c r="H507" s="65">
        <v>56.15</v>
      </c>
    </row>
    <row r="508" spans="1:8" x14ac:dyDescent="0.35">
      <c r="A508" s="63">
        <v>8850</v>
      </c>
      <c r="B508" s="63" t="s">
        <v>1212</v>
      </c>
      <c r="C508" s="63" t="s">
        <v>1213</v>
      </c>
      <c r="D508" s="63"/>
      <c r="E508" s="63">
        <v>260</v>
      </c>
      <c r="F508" s="64"/>
      <c r="G508" s="63" t="s">
        <v>863</v>
      </c>
      <c r="H508" s="65">
        <v>47.78</v>
      </c>
    </row>
    <row r="509" spans="1:8" x14ac:dyDescent="0.35">
      <c r="A509" s="63">
        <v>8851</v>
      </c>
      <c r="B509" s="63" t="s">
        <v>833</v>
      </c>
      <c r="C509" s="63" t="s">
        <v>1214</v>
      </c>
      <c r="D509" s="63"/>
      <c r="E509" s="63">
        <v>230</v>
      </c>
      <c r="F509" s="64" t="s">
        <v>834</v>
      </c>
      <c r="G509" s="63" t="s">
        <v>863</v>
      </c>
      <c r="H509" s="65">
        <v>43.38</v>
      </c>
    </row>
    <row r="510" spans="1:8" x14ac:dyDescent="0.35">
      <c r="A510" s="63">
        <v>8852</v>
      </c>
      <c r="B510" s="63" t="s">
        <v>825</v>
      </c>
      <c r="C510" s="63" t="s">
        <v>1215</v>
      </c>
      <c r="D510" s="63"/>
      <c r="E510" s="63">
        <v>410</v>
      </c>
      <c r="F510" s="64"/>
      <c r="G510" s="63" t="s">
        <v>863</v>
      </c>
      <c r="H510" s="65">
        <v>68.989999999999995</v>
      </c>
    </row>
    <row r="511" spans="1:8" x14ac:dyDescent="0.35">
      <c r="A511" s="63">
        <v>8853</v>
      </c>
      <c r="B511" s="63" t="s">
        <v>825</v>
      </c>
      <c r="C511" s="63" t="s">
        <v>1216</v>
      </c>
      <c r="D511" s="63"/>
      <c r="E511" s="63">
        <v>410</v>
      </c>
      <c r="F511" s="64"/>
      <c r="G511" s="63" t="s">
        <v>863</v>
      </c>
      <c r="H511" s="65">
        <v>46.53</v>
      </c>
    </row>
    <row r="512" spans="1:8" x14ac:dyDescent="0.35">
      <c r="A512" s="63">
        <v>8854</v>
      </c>
      <c r="B512" s="63" t="s">
        <v>1217</v>
      </c>
      <c r="C512" s="63" t="s">
        <v>1218</v>
      </c>
      <c r="D512" s="63"/>
      <c r="E512" s="63" t="s">
        <v>835</v>
      </c>
      <c r="F512" s="64"/>
      <c r="G512" s="63" t="s">
        <v>863</v>
      </c>
      <c r="H512" s="65">
        <v>100.22</v>
      </c>
    </row>
    <row r="513" spans="1:8" x14ac:dyDescent="0.35">
      <c r="A513" s="63">
        <v>8870</v>
      </c>
      <c r="B513" s="63" t="s">
        <v>836</v>
      </c>
      <c r="C513" s="63" t="s">
        <v>1219</v>
      </c>
      <c r="D513" s="63" t="s">
        <v>1220</v>
      </c>
      <c r="E513" s="63">
        <v>13.5</v>
      </c>
      <c r="F513" s="64"/>
      <c r="G513" s="63" t="s">
        <v>863</v>
      </c>
      <c r="H513" s="65">
        <v>10.56</v>
      </c>
    </row>
    <row r="514" spans="1:8" x14ac:dyDescent="0.35">
      <c r="A514" s="63">
        <v>8871</v>
      </c>
      <c r="B514" s="63" t="s">
        <v>836</v>
      </c>
      <c r="C514" s="63" t="s">
        <v>837</v>
      </c>
      <c r="D514" s="63"/>
      <c r="E514" s="63">
        <v>7.5</v>
      </c>
      <c r="F514" s="64"/>
      <c r="G514" s="63" t="s">
        <v>863</v>
      </c>
      <c r="H514" s="65">
        <v>6.67</v>
      </c>
    </row>
    <row r="515" spans="1:8" x14ac:dyDescent="0.35">
      <c r="A515" s="63">
        <v>8872</v>
      </c>
      <c r="B515" s="63" t="s">
        <v>838</v>
      </c>
      <c r="C515" s="63" t="s">
        <v>1221</v>
      </c>
      <c r="D515" s="63" t="s">
        <v>1222</v>
      </c>
      <c r="E515" s="63" t="s">
        <v>839</v>
      </c>
      <c r="F515" s="64"/>
      <c r="G515" s="63" t="s">
        <v>863</v>
      </c>
      <c r="H515" s="65">
        <v>50.11</v>
      </c>
    </row>
    <row r="516" spans="1:8" x14ac:dyDescent="0.35">
      <c r="A516" s="63">
        <v>8900</v>
      </c>
      <c r="B516" s="63" t="s">
        <v>840</v>
      </c>
      <c r="C516" s="63" t="s">
        <v>1223</v>
      </c>
      <c r="D516" s="63"/>
      <c r="E516" s="63">
        <v>420</v>
      </c>
      <c r="F516" s="64"/>
      <c r="G516" s="63" t="s">
        <v>863</v>
      </c>
      <c r="H516" s="65">
        <v>538</v>
      </c>
    </row>
    <row r="517" spans="1:8" x14ac:dyDescent="0.35">
      <c r="A517" s="63">
        <v>8901</v>
      </c>
      <c r="B517" s="63" t="s">
        <v>840</v>
      </c>
      <c r="C517" s="63" t="s">
        <v>1224</v>
      </c>
      <c r="D517" s="63"/>
      <c r="E517" s="63">
        <v>420</v>
      </c>
      <c r="F517" s="64"/>
      <c r="G517" s="63" t="s">
        <v>863</v>
      </c>
      <c r="H517" s="65">
        <v>495.85</v>
      </c>
    </row>
    <row r="518" spans="1:8" x14ac:dyDescent="0.35">
      <c r="A518" s="63">
        <v>8902</v>
      </c>
      <c r="B518" s="63" t="s">
        <v>840</v>
      </c>
      <c r="C518" s="63" t="s">
        <v>1225</v>
      </c>
      <c r="D518" s="63"/>
      <c r="E518" s="63">
        <v>650</v>
      </c>
      <c r="F518" s="64" t="s">
        <v>841</v>
      </c>
      <c r="G518" s="63" t="s">
        <v>863</v>
      </c>
      <c r="H518" s="65">
        <v>583.04999999999995</v>
      </c>
    </row>
    <row r="519" spans="1:8" x14ac:dyDescent="0.35">
      <c r="A519" s="63">
        <v>8903</v>
      </c>
      <c r="B519" s="63" t="s">
        <v>840</v>
      </c>
      <c r="C519" s="63" t="s">
        <v>1226</v>
      </c>
      <c r="D519" s="63"/>
      <c r="E519" s="63">
        <v>650</v>
      </c>
      <c r="F519" s="64" t="s">
        <v>842</v>
      </c>
      <c r="G519" s="63" t="s">
        <v>863</v>
      </c>
      <c r="H519" s="65">
        <v>593.66999999999996</v>
      </c>
    </row>
    <row r="520" spans="1:8" x14ac:dyDescent="0.35">
      <c r="A520" s="63">
        <v>8904</v>
      </c>
      <c r="B520" s="63" t="s">
        <v>840</v>
      </c>
      <c r="C520" s="63" t="s">
        <v>1227</v>
      </c>
      <c r="D520" s="63"/>
      <c r="E520" s="63">
        <v>450</v>
      </c>
      <c r="F520" s="64" t="s">
        <v>843</v>
      </c>
      <c r="G520" s="63" t="s">
        <v>863</v>
      </c>
      <c r="H520" s="65">
        <v>773.99</v>
      </c>
    </row>
    <row r="521" spans="1:8" x14ac:dyDescent="0.35">
      <c r="A521" s="63">
        <v>8905</v>
      </c>
      <c r="B521" s="63" t="s">
        <v>840</v>
      </c>
      <c r="C521" s="63" t="s">
        <v>1228</v>
      </c>
      <c r="D521" s="63"/>
      <c r="E521" s="63">
        <v>630</v>
      </c>
      <c r="F521" s="64"/>
      <c r="G521" s="63" t="s">
        <v>863</v>
      </c>
      <c r="H521" s="65">
        <v>666</v>
      </c>
    </row>
    <row r="522" spans="1:8" x14ac:dyDescent="0.35">
      <c r="A522" s="63">
        <v>8906</v>
      </c>
      <c r="B522" s="63" t="s">
        <v>1229</v>
      </c>
      <c r="C522" s="63" t="s">
        <v>1230</v>
      </c>
      <c r="D522" s="63"/>
      <c r="E522" s="63">
        <v>310</v>
      </c>
      <c r="F522" s="64"/>
      <c r="G522" s="63" t="s">
        <v>863</v>
      </c>
      <c r="H522" s="65">
        <v>450</v>
      </c>
    </row>
    <row r="523" spans="1:8" x14ac:dyDescent="0.35">
      <c r="A523" s="63">
        <v>8907</v>
      </c>
      <c r="B523" s="63" t="s">
        <v>1229</v>
      </c>
      <c r="C523" s="63" t="s">
        <v>1231</v>
      </c>
      <c r="D523" s="63"/>
      <c r="E523" s="63">
        <v>350</v>
      </c>
      <c r="F523" s="64"/>
      <c r="G523" s="63" t="s">
        <v>863</v>
      </c>
      <c r="H523" s="65">
        <v>490</v>
      </c>
    </row>
    <row r="524" spans="1:8" x14ac:dyDescent="0.35">
      <c r="A524" s="63">
        <v>8908</v>
      </c>
      <c r="B524" s="63" t="s">
        <v>840</v>
      </c>
      <c r="C524" s="63" t="s">
        <v>1232</v>
      </c>
      <c r="D524" s="63" t="s">
        <v>844</v>
      </c>
      <c r="E524" s="63">
        <v>1890</v>
      </c>
      <c r="F524" s="64" t="s">
        <v>845</v>
      </c>
      <c r="G524" s="63" t="s">
        <v>863</v>
      </c>
      <c r="H524" s="65">
        <v>3016.09</v>
      </c>
    </row>
    <row r="525" spans="1:8" x14ac:dyDescent="0.35">
      <c r="A525" s="63">
        <v>8909</v>
      </c>
      <c r="B525" s="63" t="s">
        <v>840</v>
      </c>
      <c r="C525" s="63" t="s">
        <v>1233</v>
      </c>
      <c r="D525" s="63" t="s">
        <v>844</v>
      </c>
      <c r="E525" s="63">
        <v>1890</v>
      </c>
      <c r="F525" s="64" t="s">
        <v>846</v>
      </c>
      <c r="G525" s="63" t="s">
        <v>863</v>
      </c>
      <c r="H525" s="65">
        <v>5636.87</v>
      </c>
    </row>
    <row r="526" spans="1:8" x14ac:dyDescent="0.35">
      <c r="A526" s="63">
        <v>8910</v>
      </c>
      <c r="B526" s="63" t="s">
        <v>840</v>
      </c>
      <c r="C526" s="63" t="s">
        <v>1234</v>
      </c>
      <c r="D526" s="63" t="s">
        <v>847</v>
      </c>
      <c r="E526" s="63">
        <v>2850</v>
      </c>
      <c r="F526" s="64" t="s">
        <v>846</v>
      </c>
      <c r="G526" s="63" t="s">
        <v>863</v>
      </c>
      <c r="H526" s="65">
        <v>11009.51</v>
      </c>
    </row>
    <row r="527" spans="1:8" x14ac:dyDescent="0.35">
      <c r="A527" s="63">
        <v>8911</v>
      </c>
      <c r="B527" s="63" t="s">
        <v>848</v>
      </c>
      <c r="C527" s="63" t="s">
        <v>1235</v>
      </c>
      <c r="D527" s="63" t="s">
        <v>849</v>
      </c>
      <c r="E527" s="63">
        <v>675</v>
      </c>
      <c r="F527" s="64" t="s">
        <v>850</v>
      </c>
      <c r="G527" s="63" t="s">
        <v>863</v>
      </c>
      <c r="H527" s="65">
        <v>657</v>
      </c>
    </row>
    <row r="528" spans="1:8" x14ac:dyDescent="0.35">
      <c r="A528" s="63">
        <v>8912</v>
      </c>
      <c r="B528" s="63" t="s">
        <v>848</v>
      </c>
      <c r="C528" s="63" t="s">
        <v>1236</v>
      </c>
      <c r="D528" s="63" t="s">
        <v>849</v>
      </c>
      <c r="E528" s="63">
        <v>420</v>
      </c>
      <c r="F528" s="64" t="s">
        <v>850</v>
      </c>
      <c r="G528" s="63" t="s">
        <v>863</v>
      </c>
      <c r="H528" s="65">
        <v>616.42999999999995</v>
      </c>
    </row>
    <row r="529" spans="1:8" x14ac:dyDescent="0.35">
      <c r="A529" s="63">
        <v>8913</v>
      </c>
      <c r="B529" s="63" t="s">
        <v>840</v>
      </c>
      <c r="C529" s="63" t="s">
        <v>851</v>
      </c>
      <c r="D529" s="63"/>
      <c r="E529" s="63">
        <v>726</v>
      </c>
      <c r="F529" s="64"/>
      <c r="G529" s="63" t="s">
        <v>863</v>
      </c>
      <c r="H529" s="65">
        <v>570</v>
      </c>
    </row>
    <row r="530" spans="1:8" x14ac:dyDescent="0.35">
      <c r="A530" s="63">
        <v>8914</v>
      </c>
      <c r="B530" s="63" t="s">
        <v>1229</v>
      </c>
      <c r="C530" s="63" t="s">
        <v>1237</v>
      </c>
      <c r="D530" s="63"/>
      <c r="E530" s="63">
        <v>669</v>
      </c>
      <c r="F530" s="64"/>
      <c r="G530" s="63" t="s">
        <v>863</v>
      </c>
      <c r="H530" s="65">
        <v>1608</v>
      </c>
    </row>
    <row r="531" spans="1:8" x14ac:dyDescent="0.35">
      <c r="A531" s="63">
        <v>8915</v>
      </c>
      <c r="B531" s="63" t="s">
        <v>1229</v>
      </c>
      <c r="C531" s="63" t="s">
        <v>1238</v>
      </c>
      <c r="D531" s="63"/>
      <c r="E531" s="63">
        <v>850</v>
      </c>
      <c r="F531" s="64"/>
      <c r="G531" s="63" t="s">
        <v>863</v>
      </c>
      <c r="H531" s="65">
        <v>864</v>
      </c>
    </row>
    <row r="532" spans="1:8" x14ac:dyDescent="0.35">
      <c r="A532" s="63">
        <v>8916</v>
      </c>
      <c r="B532" s="63" t="s">
        <v>1229</v>
      </c>
      <c r="C532" s="63" t="s">
        <v>1239</v>
      </c>
      <c r="D532" s="63"/>
      <c r="E532" s="63">
        <v>550</v>
      </c>
      <c r="F532" s="64"/>
      <c r="G532" s="63" t="s">
        <v>863</v>
      </c>
      <c r="H532" s="65">
        <v>1416</v>
      </c>
    </row>
    <row r="533" spans="1:8" x14ac:dyDescent="0.35">
      <c r="A533" s="63">
        <v>8917</v>
      </c>
      <c r="B533" s="63" t="s">
        <v>1240</v>
      </c>
      <c r="C533" s="63" t="s">
        <v>852</v>
      </c>
      <c r="D533" s="63"/>
      <c r="E533" s="63">
        <v>290</v>
      </c>
      <c r="F533" s="64"/>
      <c r="G533" s="63" t="s">
        <v>863</v>
      </c>
      <c r="H533" s="65">
        <v>463</v>
      </c>
    </row>
    <row r="534" spans="1:8" x14ac:dyDescent="0.35">
      <c r="A534" s="63">
        <v>8918</v>
      </c>
      <c r="B534" s="63" t="s">
        <v>1241</v>
      </c>
      <c r="C534" s="63" t="s">
        <v>1242</v>
      </c>
      <c r="D534" s="63"/>
      <c r="E534" s="63">
        <v>1100</v>
      </c>
      <c r="F534" s="64" t="s">
        <v>853</v>
      </c>
      <c r="G534" s="63" t="s">
        <v>863</v>
      </c>
      <c r="H534" s="65">
        <v>1396.01</v>
      </c>
    </row>
    <row r="535" spans="1:8" x14ac:dyDescent="0.35">
      <c r="A535" s="63">
        <v>8919</v>
      </c>
      <c r="B535" s="63" t="s">
        <v>840</v>
      </c>
      <c r="C535" s="63" t="s">
        <v>1243</v>
      </c>
      <c r="D535" s="63"/>
      <c r="E535" s="63">
        <v>710</v>
      </c>
      <c r="F535" s="64"/>
      <c r="G535" s="63" t="s">
        <v>863</v>
      </c>
      <c r="H535" s="65">
        <v>920</v>
      </c>
    </row>
    <row r="536" spans="1:8" x14ac:dyDescent="0.35">
      <c r="A536" s="63">
        <v>8920</v>
      </c>
      <c r="B536" s="63" t="s">
        <v>840</v>
      </c>
      <c r="C536" s="63" t="s">
        <v>1244</v>
      </c>
      <c r="D536" s="63"/>
      <c r="E536" s="63"/>
      <c r="F536" s="64"/>
      <c r="G536" s="63" t="s">
        <v>863</v>
      </c>
      <c r="H536" s="65">
        <v>1107</v>
      </c>
    </row>
    <row r="537" spans="1:8" ht="42" x14ac:dyDescent="0.35">
      <c r="A537" s="63">
        <v>8943</v>
      </c>
      <c r="B537" s="63" t="s">
        <v>854</v>
      </c>
      <c r="C537" s="63" t="s">
        <v>855</v>
      </c>
      <c r="D537" s="63"/>
      <c r="E537" s="63">
        <v>30</v>
      </c>
      <c r="F537" s="64" t="s">
        <v>1245</v>
      </c>
      <c r="G537" s="63" t="s">
        <v>863</v>
      </c>
      <c r="H537" s="65">
        <v>20.440000000000001</v>
      </c>
    </row>
    <row r="538" spans="1:8" ht="28" x14ac:dyDescent="0.35">
      <c r="A538" s="63">
        <v>8944</v>
      </c>
      <c r="B538" s="63" t="s">
        <v>856</v>
      </c>
      <c r="C538" s="63" t="s">
        <v>857</v>
      </c>
      <c r="D538" s="63"/>
      <c r="E538" s="63"/>
      <c r="F538" s="64" t="s">
        <v>1246</v>
      </c>
      <c r="G538" s="63" t="s">
        <v>863</v>
      </c>
      <c r="H538" s="65">
        <v>15.05</v>
      </c>
    </row>
    <row r="539" spans="1:8" x14ac:dyDescent="0.35">
      <c r="A539" s="63">
        <v>8945</v>
      </c>
      <c r="B539" s="63" t="s">
        <v>1247</v>
      </c>
      <c r="C539" s="63" t="s">
        <v>1248</v>
      </c>
      <c r="D539" s="63" t="s">
        <v>858</v>
      </c>
      <c r="E539" s="63"/>
      <c r="F539" s="64" t="s">
        <v>859</v>
      </c>
      <c r="G539" s="63" t="s">
        <v>863</v>
      </c>
      <c r="H539" s="65">
        <v>6.53</v>
      </c>
    </row>
  </sheetData>
  <sheetProtection algorithmName="SHA-512" hashValue="K1SQPu4XTfG16ZrJDCG+mLGpx8EdJKXXQ1cRONrsRmerUaY2AZqyzJ/zrGsKDbOdxLKq3dbFm4lTIvQ7X1p+cQ==" saltValue="WBDEWD95NQvO+FA0C9i6ng==" spinCount="100000" sheet="1" objects="1" scenarios="1" selectLockedCells="1"/>
  <mergeCells count="1">
    <mergeCell ref="A1:H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A4B4FD0770B54E92C75BB89D313826" ma:contentTypeVersion="7" ma:contentTypeDescription="Create a new document." ma:contentTypeScope="" ma:versionID="cb370ae38d3dd7a459170d00269bf3f7">
  <xsd:schema xmlns:xsd="http://www.w3.org/2001/XMLSchema" xmlns:xs="http://www.w3.org/2001/XMLSchema" xmlns:p="http://schemas.microsoft.com/office/2006/metadata/properties" xmlns:ns2="309de1a5-34b7-4977-a8dc-ee5a922bce10" targetNamespace="http://schemas.microsoft.com/office/2006/metadata/properties" ma:root="true" ma:fieldsID="aff6958a14d3a2f7f5a90c7600a4a03c" ns2:_="">
    <xsd:import namespace="309de1a5-34b7-4977-a8dc-ee5a922bce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de1a5-34b7-4977-a8dc-ee5a922bce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48367E-A4AF-444B-8A24-59DA64AD8B64}">
  <ds:schemaRefs>
    <ds:schemaRef ds:uri="http://schemas.microsoft.com/sharepoint/v3/contenttype/forms"/>
  </ds:schemaRefs>
</ds:datastoreItem>
</file>

<file path=customXml/itemProps2.xml><?xml version="1.0" encoding="utf-8"?>
<ds:datastoreItem xmlns:ds="http://schemas.openxmlformats.org/officeDocument/2006/customXml" ds:itemID="{E4CA32A6-9D07-444C-BF7A-779BDCB4D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de1a5-34b7-4977-a8dc-ee5a922bc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853A39-D4F2-487F-96C4-033620FB40FD}">
  <ds:schemaRefs>
    <ds:schemaRef ds:uri="http://purl.org/dc/elements/1.1/"/>
    <ds:schemaRef ds:uri="309de1a5-34b7-4977-a8dc-ee5a922bce10"/>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FRINGE</vt:lpstr>
      <vt:lpstr>Payroll</vt:lpstr>
      <vt:lpstr>TimeSheets</vt:lpstr>
      <vt:lpstr>Equipment</vt:lpstr>
      <vt:lpstr>Materials</vt:lpstr>
      <vt:lpstr>ELIGIBLE ACTIVITIES</vt:lpstr>
      <vt:lpstr>lists</vt:lpstr>
      <vt:lpstr>FEMA COST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Jr., Joseph</dc:creator>
  <cp:keywords/>
  <dc:description/>
  <cp:lastModifiedBy>Flagg, Andrew W.</cp:lastModifiedBy>
  <cp:revision/>
  <dcterms:created xsi:type="dcterms:W3CDTF">2021-02-23T14:27:42Z</dcterms:created>
  <dcterms:modified xsi:type="dcterms:W3CDTF">2023-05-30T18:39:40Z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0x01010025A4B4FD0770B54E92C75BB89D313826</vt:lpwstr>
  </property>
</Properties>
</file>