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updateLinks="never" codeName="ThisWorkbook"/>
  <mc:AlternateContent xmlns:mc="http://schemas.openxmlformats.org/markup-compatibility/2006">
    <mc:Choice Requires="x15">
      <x15ac:absPath xmlns:x15ac="http://schemas.microsoft.com/office/spreadsheetml/2010/11/ac" url="C:\Users\kfollowe\Documents\"/>
    </mc:Choice>
  </mc:AlternateContent>
  <xr:revisionPtr revIDLastSave="0" documentId="8_{73379FD8-D2D3-4964-86DF-D4535B85E2E5}" xr6:coauthVersionLast="47" xr6:coauthVersionMax="47" xr10:uidLastSave="{00000000-0000-0000-0000-000000000000}"/>
  <bookViews>
    <workbookView xWindow="-110" yWindow="-110" windowWidth="19420" windowHeight="10420" tabRatio="866" activeTab="7" xr2:uid="{00000000-000D-0000-FFFF-FFFF00000000}"/>
  </bookViews>
  <sheets>
    <sheet name="SUMMARY" sheetId="251" r:id="rId1"/>
    <sheet name="LABOR" sheetId="254" r:id="rId2"/>
    <sheet name="EQUIPMENT" sheetId="255" r:id="rId3"/>
    <sheet name="MATERIAL" sheetId="226" r:id="rId4"/>
    <sheet name="CONTRACT" sheetId="256" r:id="rId5"/>
    <sheet name="RENTED_EQUIPMENT" sheetId="267" r:id="rId6"/>
    <sheet name="MUTUAL_AID" sheetId="261" r:id="rId7"/>
    <sheet name="FEMA 2023 Cost Codes" sheetId="268" r:id="rId8"/>
    <sheet name="BY" sheetId="262" r:id="rId9"/>
  </sheets>
  <externalReferences>
    <externalReference r:id="rId10"/>
    <externalReference r:id="rId11"/>
    <externalReference r:id="rId12"/>
    <externalReference r:id="rId13"/>
  </externalReferences>
  <definedNames>
    <definedName name="_xlnm._FilterDatabase" localSheetId="2" hidden="1">EQUIPMENT!#REF!</definedName>
    <definedName name="_xlnm._FilterDatabase" localSheetId="0" hidden="1">SUMMARY!#REF!</definedName>
    <definedName name="Alabama" localSheetId="4">#REF!</definedName>
    <definedName name="Alabama" localSheetId="5">#REF!</definedName>
    <definedName name="Alabama" localSheetId="0">#REF!</definedName>
    <definedName name="Alabama">#REF!</definedName>
    <definedName name="Alaska" localSheetId="4">#REF!</definedName>
    <definedName name="Alaska" localSheetId="5">#REF!</definedName>
    <definedName name="Alaska" localSheetId="0">#REF!</definedName>
    <definedName name="Alaska">#REF!</definedName>
    <definedName name="Arizona" localSheetId="4">#REF!</definedName>
    <definedName name="Arizona" localSheetId="5">#REF!</definedName>
    <definedName name="Arizona" localSheetId="0">#REF!</definedName>
    <definedName name="Arizona">#REF!</definedName>
    <definedName name="Arkansas" localSheetId="4">#REF!</definedName>
    <definedName name="Arkansas" localSheetId="5">#REF!</definedName>
    <definedName name="Arkansas" localSheetId="0">#REF!</definedName>
    <definedName name="Arkansas">#REF!</definedName>
    <definedName name="California" localSheetId="4">#REF!</definedName>
    <definedName name="California" localSheetId="5">#REF!</definedName>
    <definedName name="California" localSheetId="0">#REF!</definedName>
    <definedName name="California">#REF!</definedName>
    <definedName name="Cat" localSheetId="5">#REF!</definedName>
    <definedName name="Cat">#REF!</definedName>
    <definedName name="Category" localSheetId="4">#REF!</definedName>
    <definedName name="Category" localSheetId="5">#REF!</definedName>
    <definedName name="Category" localSheetId="0">#REF!</definedName>
    <definedName name="Category">#REF!</definedName>
    <definedName name="Colorado" localSheetId="4">#REF!</definedName>
    <definedName name="Colorado" localSheetId="5">#REF!</definedName>
    <definedName name="Colorado" localSheetId="0">#REF!</definedName>
    <definedName name="Colorado">#REF!</definedName>
    <definedName name="Connecticut" localSheetId="4">#REF!</definedName>
    <definedName name="Connecticut" localSheetId="5">#REF!</definedName>
    <definedName name="Connecticut" localSheetId="0">#REF!</definedName>
    <definedName name="Connecticut">#REF!</definedName>
    <definedName name="CostShare" localSheetId="4">#REF!</definedName>
    <definedName name="CostShare" localSheetId="5">#REF!</definedName>
    <definedName name="CostShare" localSheetId="0">#REF!</definedName>
    <definedName name="CostShare">#REF!</definedName>
    <definedName name="_xlnm.Database" localSheetId="4">#REF!</definedName>
    <definedName name="_xlnm.Database" localSheetId="5">#REF!</definedName>
    <definedName name="_xlnm.Database" localSheetId="0">#REF!</definedName>
    <definedName name="_xlnm.Database">#REF!</definedName>
    <definedName name="Debris" localSheetId="4">#REF!</definedName>
    <definedName name="Debris" localSheetId="5">#REF!</definedName>
    <definedName name="Debris" localSheetId="0">#REF!</definedName>
    <definedName name="Debris">#REF!</definedName>
    <definedName name="Delaware" localSheetId="4">#REF!</definedName>
    <definedName name="Delaware" localSheetId="5">#REF!</definedName>
    <definedName name="Delaware" localSheetId="0">#REF!</definedName>
    <definedName name="Delaware">#REF!</definedName>
    <definedName name="Disaster_Type" localSheetId="4">#REF!</definedName>
    <definedName name="Disaster_Type" localSheetId="5">#REF!</definedName>
    <definedName name="Disaster_Type" localSheetId="0">#REF!</definedName>
    <definedName name="Disaster_Type">#REF!</definedName>
    <definedName name="DistrictofColumbia" localSheetId="4">#REF!</definedName>
    <definedName name="DistrictofColumbia" localSheetId="5">#REF!</definedName>
    <definedName name="DistrictofColumbia" localSheetId="0">#REF!</definedName>
    <definedName name="DistrictofColumbia">#REF!</definedName>
    <definedName name="EquipInventory" localSheetId="2">OFFSET(#REF!,0,0,COUNTA(#REF!),1)</definedName>
    <definedName name="EquipInventory" localSheetId="0">OFFSET(#REF!,0,0,COUNTA(#REF!),1)</definedName>
    <definedName name="Equipment" localSheetId="4">#REF!</definedName>
    <definedName name="Equipment" localSheetId="5">#REF!</definedName>
    <definedName name="Equipment" localSheetId="0">#REF!</definedName>
    <definedName name="Equipment">#REF!</definedName>
    <definedName name="FEMACC" localSheetId="5">#REF!</definedName>
    <definedName name="FEMACC">#REF!</definedName>
    <definedName name="FEMACCD" localSheetId="4">#REF!</definedName>
    <definedName name="FEMACCD" localSheetId="2">'[1]FEMA EQUIPMENT RATES'!#REF!</definedName>
    <definedName name="FEMACCD" localSheetId="1">'[2]FEMA EQUIPMENT RATES'!#REF!</definedName>
    <definedName name="FEMACCD" localSheetId="5">#REF!</definedName>
    <definedName name="FEMACCD" localSheetId="0">#REF!</definedName>
    <definedName name="FEMACCD">#REF!</definedName>
    <definedName name="FEMACCR" localSheetId="5">#REF!</definedName>
    <definedName name="FEMACCR">#REF!</definedName>
    <definedName name="FEMACCU" localSheetId="5">#REF!</definedName>
    <definedName name="FEMACCU">#REF!</definedName>
    <definedName name="femacode" localSheetId="4">#REF!</definedName>
    <definedName name="femacode" localSheetId="2">'[1]FEMA EQUIPMENT RATES'!#REF!</definedName>
    <definedName name="femacode" localSheetId="1">'[2]FEMA EQUIPMENT RATES'!#REF!</definedName>
    <definedName name="femacode" localSheetId="5">#REF!</definedName>
    <definedName name="femacode" localSheetId="0">#REF!</definedName>
    <definedName name="femacode">#REF!</definedName>
    <definedName name="FEMAEC" localSheetId="5">#REF!</definedName>
    <definedName name="FEMAEC">#REF!</definedName>
    <definedName name="FEMAECODE" localSheetId="5">#REF!</definedName>
    <definedName name="FEMAECODE">#REF!</definedName>
    <definedName name="FEMAEHP" localSheetId="5">#REF!</definedName>
    <definedName name="FEMAEHP">#REF!</definedName>
    <definedName name="FEMAEN" localSheetId="5">#REF!</definedName>
    <definedName name="FEMAEN">#REF!</definedName>
    <definedName name="FEMAER" localSheetId="5">#REF!</definedName>
    <definedName name="FEMAER">#REF!</definedName>
    <definedName name="FEMAES" localSheetId="5">#REF!</definedName>
    <definedName name="FEMAES">#REF!</definedName>
    <definedName name="Florida" localSheetId="4">#REF!</definedName>
    <definedName name="Florida" localSheetId="5">#REF!</definedName>
    <definedName name="Florida" localSheetId="0">#REF!</definedName>
    <definedName name="Florida">#REF!</definedName>
    <definedName name="Georgia" localSheetId="4">#REF!</definedName>
    <definedName name="Georgia" localSheetId="5">#REF!</definedName>
    <definedName name="Georgia" localSheetId="0">#REF!</definedName>
    <definedName name="Georgia">#REF!</definedName>
    <definedName name="Hawaii" localSheetId="4">#REF!</definedName>
    <definedName name="Hawaii" localSheetId="5">#REF!</definedName>
    <definedName name="Hawaii" localSheetId="0">#REF!</definedName>
    <definedName name="Hawaii">#REF!</definedName>
    <definedName name="Idaho" localSheetId="4">#REF!</definedName>
    <definedName name="Idaho" localSheetId="5">#REF!</definedName>
    <definedName name="Idaho" localSheetId="0">#REF!</definedName>
    <definedName name="Idaho">#REF!</definedName>
    <definedName name="Illinois" localSheetId="4">#REF!</definedName>
    <definedName name="Illinois" localSheetId="5">#REF!</definedName>
    <definedName name="Illinois" localSheetId="0">#REF!</definedName>
    <definedName name="Illinois">#REF!</definedName>
    <definedName name="Indiana" localSheetId="4">#REF!</definedName>
    <definedName name="Indiana" localSheetId="5">#REF!</definedName>
    <definedName name="Indiana" localSheetId="0">#REF!</definedName>
    <definedName name="Indiana">#REF!</definedName>
    <definedName name="Iowa" localSheetId="4">#REF!</definedName>
    <definedName name="Iowa" localSheetId="5">#REF!</definedName>
    <definedName name="Iowa" localSheetId="0">#REF!</definedName>
    <definedName name="Iowa">#REF!</definedName>
    <definedName name="K" localSheetId="5">#REF!</definedName>
    <definedName name="K">#REF!</definedName>
    <definedName name="Kansas" localSheetId="4">#REF!</definedName>
    <definedName name="Kansas" localSheetId="5">#REF!</definedName>
    <definedName name="Kansas" localSheetId="0">#REF!</definedName>
    <definedName name="Kansas">#REF!</definedName>
    <definedName name="Kentucky" localSheetId="4">#REF!</definedName>
    <definedName name="Kentucky" localSheetId="5">#REF!</definedName>
    <definedName name="Kentucky" localSheetId="0">#REF!</definedName>
    <definedName name="Kentucky">#REF!</definedName>
    <definedName name="Louisiana" localSheetId="4">#REF!</definedName>
    <definedName name="Louisiana" localSheetId="5">#REF!</definedName>
    <definedName name="Louisiana" localSheetId="0">#REF!</definedName>
    <definedName name="Louisiana">#REF!</definedName>
    <definedName name="Maine" localSheetId="4">#REF!</definedName>
    <definedName name="Maine" localSheetId="5">#REF!</definedName>
    <definedName name="Maine" localSheetId="0">#REF!</definedName>
    <definedName name="Maine">#REF!</definedName>
    <definedName name="Maryland" localSheetId="4">#REF!</definedName>
    <definedName name="Maryland" localSheetId="5">#REF!</definedName>
    <definedName name="Maryland" localSheetId="0">#REF!</definedName>
    <definedName name="Maryland">#REF!</definedName>
    <definedName name="Massachusetts" localSheetId="4">#REF!</definedName>
    <definedName name="Massachusetts" localSheetId="5">#REF!</definedName>
    <definedName name="Massachusetts" localSheetId="0">#REF!</definedName>
    <definedName name="Massachusetts">#REF!</definedName>
    <definedName name="Michigan" localSheetId="4">#REF!</definedName>
    <definedName name="Michigan" localSheetId="5">#REF!</definedName>
    <definedName name="Michigan" localSheetId="0">#REF!</definedName>
    <definedName name="Michigan">#REF!</definedName>
    <definedName name="Minnesota" localSheetId="4">#REF!</definedName>
    <definedName name="Minnesota" localSheetId="5">#REF!</definedName>
    <definedName name="Minnesota" localSheetId="0">#REF!</definedName>
    <definedName name="Minnesota">#REF!</definedName>
    <definedName name="Mississippi" localSheetId="4">#REF!</definedName>
    <definedName name="Mississippi" localSheetId="5">#REF!</definedName>
    <definedName name="Mississippi" localSheetId="0">#REF!</definedName>
    <definedName name="Mississippi">#REF!</definedName>
    <definedName name="Missouri" localSheetId="4">#REF!</definedName>
    <definedName name="Missouri" localSheetId="5">#REF!</definedName>
    <definedName name="Missouri" localSheetId="0">#REF!</definedName>
    <definedName name="Missouri">#REF!</definedName>
    <definedName name="Montana" localSheetId="4">#REF!</definedName>
    <definedName name="Montana" localSheetId="5">#REF!</definedName>
    <definedName name="Montana" localSheetId="0">#REF!</definedName>
    <definedName name="Montana">#REF!</definedName>
    <definedName name="Nebraska" localSheetId="4">#REF!</definedName>
    <definedName name="Nebraska" localSheetId="5">#REF!</definedName>
    <definedName name="Nebraska" localSheetId="0">#REF!</definedName>
    <definedName name="Nebraska">#REF!</definedName>
    <definedName name="Nevada" localSheetId="4">#REF!</definedName>
    <definedName name="Nevada" localSheetId="5">#REF!</definedName>
    <definedName name="Nevada" localSheetId="0">#REF!</definedName>
    <definedName name="Nevada">#REF!</definedName>
    <definedName name="NewHampshire" localSheetId="4">#REF!</definedName>
    <definedName name="NewHampshire" localSheetId="5">#REF!</definedName>
    <definedName name="NewHampshire" localSheetId="0">#REF!</definedName>
    <definedName name="NewHampshire">#REF!</definedName>
    <definedName name="NewJersey" localSheetId="4">#REF!</definedName>
    <definedName name="NewJersey" localSheetId="5">#REF!</definedName>
    <definedName name="NewJersey" localSheetId="0">#REF!</definedName>
    <definedName name="NewJersey">#REF!</definedName>
    <definedName name="NewMexico" localSheetId="4">#REF!</definedName>
    <definedName name="NewMexico" localSheetId="5">#REF!</definedName>
    <definedName name="NewMexico" localSheetId="0">#REF!</definedName>
    <definedName name="NewMexico">#REF!</definedName>
    <definedName name="NewYork" localSheetId="4">#REF!</definedName>
    <definedName name="NewYork" localSheetId="5">#REF!</definedName>
    <definedName name="NewYork" localSheetId="0">#REF!</definedName>
    <definedName name="NewYork">#REF!</definedName>
    <definedName name="NorthCarolina" localSheetId="4">#REF!</definedName>
    <definedName name="NorthCarolina" localSheetId="5">#REF!</definedName>
    <definedName name="NorthCarolina" localSheetId="0">#REF!</definedName>
    <definedName name="NorthCarolina">#REF!</definedName>
    <definedName name="NorthDakota" localSheetId="4">#REF!</definedName>
    <definedName name="NorthDakota" localSheetId="5">#REF!</definedName>
    <definedName name="NorthDakota" localSheetId="0">#REF!</definedName>
    <definedName name="NorthDakota">#REF!</definedName>
    <definedName name="Ohio" localSheetId="4">#REF!</definedName>
    <definedName name="Ohio" localSheetId="5">#REF!</definedName>
    <definedName name="Ohio" localSheetId="0">#REF!</definedName>
    <definedName name="Ohio">#REF!</definedName>
    <definedName name="Oklahoma" localSheetId="4">#REF!</definedName>
    <definedName name="Oklahoma" localSheetId="5">#REF!</definedName>
    <definedName name="Oklahoma" localSheetId="0">#REF!</definedName>
    <definedName name="Oklahoma">#REF!</definedName>
    <definedName name="OPERATOR" localSheetId="4">OFFSET(#REF!,0,0,COUNTA(#REF!),1)</definedName>
    <definedName name="OPERATOR" localSheetId="5">OFFSET(#REF!,0,0,COUNTA(#REF!),1)</definedName>
    <definedName name="OPERATOR" localSheetId="0">OFFSET(#REF!,0,0,COUNTA(#REF!),1)</definedName>
    <definedName name="OPERATOR">OFFSET(#REF!,0,0,COUNTA(#REF!),1)</definedName>
    <definedName name="Oregon" localSheetId="4">#REF!</definedName>
    <definedName name="Oregon" localSheetId="5">#REF!</definedName>
    <definedName name="Oregon" localSheetId="0">#REF!</definedName>
    <definedName name="Oregon">#REF!</definedName>
    <definedName name="OTTYPE" localSheetId="4">'[3]PAYROLL DATA'!#REF!</definedName>
    <definedName name="OTTYPE" localSheetId="5">'[3]PAYROLL DATA'!#REF!</definedName>
    <definedName name="OTTYPE" localSheetId="0">'[3]PAYROLL DATA'!#REF!</definedName>
    <definedName name="OTTYPE">'[3]PAYROLL DATA'!#REF!</definedName>
    <definedName name="PAYROLLDATA" localSheetId="4">OFFSET(#REF!,0,0,COUNTA(#REF!),1)</definedName>
    <definedName name="PAYROLLDATA" localSheetId="5">OFFSET(#REF!,0,0,COUNTA(#REF!),1)</definedName>
    <definedName name="PAYROLLDATA" localSheetId="0">OFFSET(#REF!,0,0,COUNTA(#REF!),1)</definedName>
    <definedName name="PAYROLLDATA">OFFSET(#REF!,0,0,COUNTA(#REF!),1)</definedName>
    <definedName name="Pennsylvania" localSheetId="4">#REF!</definedName>
    <definedName name="Pennsylvania" localSheetId="5">#REF!</definedName>
    <definedName name="Pennsylvania" localSheetId="0">#REF!</definedName>
    <definedName name="Pennsylvania">#REF!</definedName>
    <definedName name="_xlnm.Print_Area" localSheetId="4">CONTRACT!$B$1:$O$61</definedName>
    <definedName name="_xlnm.Print_Area" localSheetId="2">EQUIPMENT!$C$2:$BH$18</definedName>
    <definedName name="_xlnm.Print_Area" localSheetId="1">LABOR!$B$2:$BV$29</definedName>
    <definedName name="_xlnm.Print_Area" localSheetId="3">MATERIAL!$B$1:$O$61</definedName>
    <definedName name="_xlnm.Print_Area" localSheetId="5">RENTED_EQUIPMENT!$B$1:$P$21</definedName>
    <definedName name="_xlnm.Print_Area" localSheetId="0">SUMMARY!$B$2:$F$13</definedName>
    <definedName name="_xlnm.Print_Titles" localSheetId="2">EQUIPMENT!$1:$10</definedName>
    <definedName name="_xlnm.Print_Titles" localSheetId="1">LABOR!$1:$12</definedName>
    <definedName name="_xlnm.Print_Titles" localSheetId="0">SUMMARY!$1:$8</definedName>
    <definedName name="ProjectType" localSheetId="4">#REF!</definedName>
    <definedName name="ProjectType" localSheetId="5">#REF!</definedName>
    <definedName name="ProjectType" localSheetId="0">#REF!</definedName>
    <definedName name="ProjectType">#REF!</definedName>
    <definedName name="PuertoRico" localSheetId="4">#REF!</definedName>
    <definedName name="PuertoRico" localSheetId="5">#REF!</definedName>
    <definedName name="PuertoRico" localSheetId="0">#REF!</definedName>
    <definedName name="PuertoRico">#REF!</definedName>
    <definedName name="RhodeIsland" localSheetId="4">#REF!</definedName>
    <definedName name="RhodeIsland" localSheetId="5">#REF!</definedName>
    <definedName name="RhodeIsland" localSheetId="0">#REF!</definedName>
    <definedName name="RhodeIsland">#REF!</definedName>
    <definedName name="SouthCarolina" localSheetId="4">#REF!</definedName>
    <definedName name="SouthCarolina" localSheetId="5">#REF!</definedName>
    <definedName name="SouthCarolina" localSheetId="0">#REF!</definedName>
    <definedName name="SouthCarolina">#REF!</definedName>
    <definedName name="SouthDakota" localSheetId="4">#REF!</definedName>
    <definedName name="SouthDakota" localSheetId="5">#REF!</definedName>
    <definedName name="SouthDakota" localSheetId="0">#REF!</definedName>
    <definedName name="SouthDakota">#REF!</definedName>
    <definedName name="States" localSheetId="4">#REF!</definedName>
    <definedName name="States" localSheetId="5">#REF!</definedName>
    <definedName name="States" localSheetId="0">#REF!</definedName>
    <definedName name="States">#REF!</definedName>
    <definedName name="Tennessee" localSheetId="4">#REF!</definedName>
    <definedName name="Tennessee" localSheetId="5">#REF!</definedName>
    <definedName name="Tennessee" localSheetId="0">#REF!</definedName>
    <definedName name="Tennessee">#REF!</definedName>
    <definedName name="Texas" localSheetId="4">#REF!</definedName>
    <definedName name="Texas" localSheetId="5">#REF!</definedName>
    <definedName name="Texas" localSheetId="0">#REF!</definedName>
    <definedName name="Texas">#REF!</definedName>
    <definedName name="Utah" localSheetId="4">#REF!</definedName>
    <definedName name="Utah" localSheetId="5">#REF!</definedName>
    <definedName name="Utah" localSheetId="0">#REF!</definedName>
    <definedName name="Utah">#REF!</definedName>
    <definedName name="Vermont" localSheetId="4">#REF!</definedName>
    <definedName name="Vermont" localSheetId="5">#REF!</definedName>
    <definedName name="Vermont" localSheetId="0">#REF!</definedName>
    <definedName name="Vermont">#REF!</definedName>
    <definedName name="Virginia" localSheetId="4">#REF!</definedName>
    <definedName name="Virginia" localSheetId="5">#REF!</definedName>
    <definedName name="Virginia" localSheetId="0">#REF!</definedName>
    <definedName name="Virginia">#REF!</definedName>
    <definedName name="Washington" localSheetId="4">#REF!</definedName>
    <definedName name="Washington" localSheetId="5">#REF!</definedName>
    <definedName name="Washington" localSheetId="0">#REF!</definedName>
    <definedName name="Washington">#REF!</definedName>
    <definedName name="WestVirginia" localSheetId="4">#REF!</definedName>
    <definedName name="WestVirginia" localSheetId="5">#REF!</definedName>
    <definedName name="WestVirginia" localSheetId="0">#REF!</definedName>
    <definedName name="WestVirginia">#REF!</definedName>
    <definedName name="Wisconsin" localSheetId="4">#REF!</definedName>
    <definedName name="Wisconsin" localSheetId="5">#REF!</definedName>
    <definedName name="Wisconsin" localSheetId="0">#REF!</definedName>
    <definedName name="Wisconsin">#REF!</definedName>
    <definedName name="Wyoming" localSheetId="4">#REF!</definedName>
    <definedName name="Wyoming" localSheetId="5">#REF!</definedName>
    <definedName name="Wyoming" localSheetId="0">#REF!</definedName>
    <definedName name="Wyoming">#REF!</definedName>
    <definedName name="Yes_No" localSheetId="4">#REF!</definedName>
    <definedName name="Yes_No" localSheetId="5">#REF!</definedName>
    <definedName name="Yes_No" localSheetId="0">#REF!</definedName>
    <definedName name="Yes_No">#REF!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S36" i="254" l="1"/>
  <c r="BS35" i="254"/>
  <c r="BS33" i="254"/>
  <c r="BS32" i="254"/>
  <c r="BS30" i="254"/>
  <c r="BS29" i="254"/>
  <c r="BS27" i="254"/>
  <c r="BS26" i="254"/>
  <c r="BS24" i="254"/>
  <c r="BS23" i="254"/>
  <c r="BS21" i="254"/>
  <c r="BS20" i="254"/>
  <c r="BS18" i="254"/>
  <c r="BS17" i="254"/>
  <c r="BS15" i="254"/>
  <c r="BS14" i="254"/>
  <c r="I22" i="255"/>
  <c r="I21" i="255"/>
  <c r="I20" i="255"/>
  <c r="I19" i="255"/>
  <c r="I18" i="255"/>
  <c r="I17" i="255"/>
  <c r="I16" i="255"/>
  <c r="I150" i="255" l="1"/>
  <c r="I149" i="255"/>
  <c r="I148" i="255"/>
  <c r="I147" i="255"/>
  <c r="I146" i="255"/>
  <c r="I145" i="255"/>
  <c r="I144" i="255"/>
  <c r="I143" i="255"/>
  <c r="I142" i="255"/>
  <c r="I141" i="255"/>
  <c r="I140" i="255"/>
  <c r="I139" i="255"/>
  <c r="I138" i="255"/>
  <c r="I137" i="255"/>
  <c r="I136" i="255"/>
  <c r="I135" i="255"/>
  <c r="I134" i="255"/>
  <c r="I133" i="255"/>
  <c r="I132" i="255"/>
  <c r="I131" i="255"/>
  <c r="I130" i="255"/>
  <c r="I129" i="255"/>
  <c r="I128" i="255"/>
  <c r="I127" i="255"/>
  <c r="I126" i="255"/>
  <c r="I125" i="255"/>
  <c r="I124" i="255"/>
  <c r="I123" i="255"/>
  <c r="I122" i="255"/>
  <c r="I121" i="255"/>
  <c r="I120" i="255"/>
  <c r="I119" i="255"/>
  <c r="I118" i="255"/>
  <c r="I117" i="255"/>
  <c r="I116" i="255"/>
  <c r="I115" i="255"/>
  <c r="I114" i="255"/>
  <c r="I113" i="255"/>
  <c r="I112" i="255"/>
  <c r="I111" i="255"/>
  <c r="I110" i="255"/>
  <c r="I109" i="255"/>
  <c r="I108" i="255"/>
  <c r="I107" i="255"/>
  <c r="I106" i="255"/>
  <c r="I105" i="255"/>
  <c r="I104" i="255"/>
  <c r="I103" i="255"/>
  <c r="I102" i="255"/>
  <c r="I101" i="255"/>
  <c r="I100" i="255"/>
  <c r="I99" i="255"/>
  <c r="I98" i="255"/>
  <c r="I97" i="255"/>
  <c r="I96" i="255"/>
  <c r="I95" i="255"/>
  <c r="I94" i="255"/>
  <c r="I93" i="255"/>
  <c r="I92" i="255"/>
  <c r="I91" i="255"/>
  <c r="I90" i="255"/>
  <c r="I89" i="255"/>
  <c r="I88" i="255"/>
  <c r="I87" i="255"/>
  <c r="I86" i="255"/>
  <c r="I85" i="255"/>
  <c r="I84" i="255"/>
  <c r="I83" i="255"/>
  <c r="I82" i="255"/>
  <c r="I81" i="255"/>
  <c r="I80" i="255"/>
  <c r="I79" i="255"/>
  <c r="I78" i="255"/>
  <c r="I77" i="255"/>
  <c r="I76" i="255"/>
  <c r="I75" i="255"/>
  <c r="I74" i="255"/>
  <c r="I73" i="255"/>
  <c r="I72" i="255"/>
  <c r="I71" i="255"/>
  <c r="I70" i="255"/>
  <c r="I69" i="255"/>
  <c r="I68" i="255"/>
  <c r="I67" i="255"/>
  <c r="I66" i="255"/>
  <c r="I65" i="255"/>
  <c r="I64" i="255"/>
  <c r="I63" i="255"/>
  <c r="I62" i="255"/>
  <c r="I61" i="255"/>
  <c r="I60" i="255"/>
  <c r="I59" i="255"/>
  <c r="I58" i="255"/>
  <c r="I57" i="255"/>
  <c r="I56" i="255"/>
  <c r="I55" i="255"/>
  <c r="I54" i="255"/>
  <c r="I53" i="255"/>
  <c r="I52" i="255"/>
  <c r="I51" i="255"/>
  <c r="I50" i="255"/>
  <c r="I49" i="255"/>
  <c r="I48" i="255"/>
  <c r="I47" i="255"/>
  <c r="I46" i="255"/>
  <c r="I45" i="255"/>
  <c r="I44" i="255"/>
  <c r="I43" i="255"/>
  <c r="I42" i="255"/>
  <c r="I41" i="255"/>
  <c r="I40" i="255"/>
  <c r="I39" i="255"/>
  <c r="I38" i="255"/>
  <c r="I37" i="255"/>
  <c r="I36" i="255"/>
  <c r="I35" i="255"/>
  <c r="I34" i="255"/>
  <c r="I33" i="255"/>
  <c r="I32" i="255"/>
  <c r="I31" i="255"/>
  <c r="I30" i="255"/>
  <c r="I29" i="255"/>
  <c r="I28" i="255"/>
  <c r="I27" i="255"/>
  <c r="I26" i="255"/>
  <c r="I25" i="255"/>
  <c r="I24" i="255"/>
  <c r="I23" i="255"/>
  <c r="I15" i="255"/>
  <c r="I14" i="255"/>
  <c r="I13" i="255"/>
  <c r="I12" i="255"/>
  <c r="I11" i="255"/>
  <c r="BS351" i="254" l="1"/>
  <c r="BS350" i="254"/>
  <c r="BU350" i="254" s="1"/>
  <c r="BS348" i="254"/>
  <c r="BU348" i="254" s="1"/>
  <c r="BS347" i="254"/>
  <c r="BU347" i="254" s="1"/>
  <c r="BS345" i="254"/>
  <c r="BS344" i="254"/>
  <c r="BS342" i="254"/>
  <c r="BS341" i="254"/>
  <c r="BU341" i="254" s="1"/>
  <c r="BS339" i="254"/>
  <c r="BS338" i="254"/>
  <c r="BS336" i="254"/>
  <c r="BU336" i="254" s="1"/>
  <c r="BS335" i="254"/>
  <c r="BS333" i="254"/>
  <c r="BS332" i="254"/>
  <c r="BS330" i="254"/>
  <c r="BU330" i="254" s="1"/>
  <c r="BV330" i="254" s="1"/>
  <c r="BS329" i="254"/>
  <c r="BS327" i="254"/>
  <c r="BS326" i="254"/>
  <c r="BS324" i="254"/>
  <c r="BU324" i="254" s="1"/>
  <c r="BS323" i="254"/>
  <c r="BU323" i="254" s="1"/>
  <c r="BS321" i="254"/>
  <c r="BS320" i="254"/>
  <c r="BS318" i="254"/>
  <c r="BU318" i="254" s="1"/>
  <c r="BV318" i="254" s="1"/>
  <c r="BS317" i="254"/>
  <c r="BU317" i="254" s="1"/>
  <c r="BS315" i="254"/>
  <c r="BS314" i="254"/>
  <c r="BS312" i="254"/>
  <c r="BU312" i="254" s="1"/>
  <c r="BV312" i="254" s="1"/>
  <c r="BS311" i="254"/>
  <c r="BS309" i="254"/>
  <c r="BU309" i="254" s="1"/>
  <c r="BS308" i="254"/>
  <c r="BS306" i="254"/>
  <c r="BU306" i="254" s="1"/>
  <c r="BV306" i="254" s="1"/>
  <c r="BS305" i="254"/>
  <c r="BU305" i="254" s="1"/>
  <c r="BS303" i="254"/>
  <c r="BS302" i="254"/>
  <c r="BU302" i="254" s="1"/>
  <c r="BS300" i="254"/>
  <c r="BS299" i="254"/>
  <c r="BU299" i="254" s="1"/>
  <c r="BS297" i="254"/>
  <c r="BU297" i="254" s="1"/>
  <c r="BS296" i="254"/>
  <c r="BS294" i="254"/>
  <c r="BU294" i="254" s="1"/>
  <c r="BV294" i="254" s="1"/>
  <c r="BS293" i="254"/>
  <c r="BU293" i="254" s="1"/>
  <c r="BS291" i="254"/>
  <c r="BS290" i="254"/>
  <c r="BU290" i="254" s="1"/>
  <c r="BS288" i="254"/>
  <c r="BS287" i="254"/>
  <c r="BU287" i="254" s="1"/>
  <c r="BS285" i="254"/>
  <c r="BU285" i="254" s="1"/>
  <c r="BS284" i="254"/>
  <c r="BS282" i="254"/>
  <c r="BU282" i="254" s="1"/>
  <c r="BS281" i="254"/>
  <c r="BS279" i="254"/>
  <c r="BS278" i="254"/>
  <c r="BU278" i="254" s="1"/>
  <c r="BS276" i="254"/>
  <c r="BU276" i="254" s="1"/>
  <c r="BV276" i="254" s="1"/>
  <c r="BS275" i="254"/>
  <c r="BU275" i="254" s="1"/>
  <c r="BS273" i="254"/>
  <c r="BU273" i="254" s="1"/>
  <c r="BS272" i="254"/>
  <c r="BS270" i="254"/>
  <c r="BU270" i="254" s="1"/>
  <c r="BS269" i="254"/>
  <c r="BU269" i="254" s="1"/>
  <c r="BS267" i="254"/>
  <c r="BS266" i="254"/>
  <c r="BU266" i="254" s="1"/>
  <c r="BS264" i="254"/>
  <c r="BU264" i="254" s="1"/>
  <c r="BS263" i="254"/>
  <c r="BS261" i="254"/>
  <c r="BU261" i="254" s="1"/>
  <c r="BS260" i="254"/>
  <c r="BS258" i="254"/>
  <c r="BU258" i="254" s="1"/>
  <c r="BS257" i="254"/>
  <c r="BU257" i="254" s="1"/>
  <c r="BS255" i="254"/>
  <c r="BS254" i="254"/>
  <c r="BU254" i="254" s="1"/>
  <c r="BS252" i="254"/>
  <c r="BS251" i="254"/>
  <c r="BS249" i="254"/>
  <c r="BS248" i="254"/>
  <c r="BS246" i="254"/>
  <c r="BS245" i="254"/>
  <c r="BS243" i="254"/>
  <c r="BS242" i="254"/>
  <c r="BS240" i="254"/>
  <c r="BS239" i="254"/>
  <c r="BS237" i="254"/>
  <c r="BS236" i="254"/>
  <c r="BS234" i="254"/>
  <c r="BS233" i="254"/>
  <c r="BS231" i="254"/>
  <c r="BS230" i="254"/>
  <c r="BS228" i="254"/>
  <c r="BS227" i="254"/>
  <c r="BS225" i="254"/>
  <c r="BS224" i="254"/>
  <c r="BS222" i="254"/>
  <c r="BS221" i="254"/>
  <c r="BS219" i="254"/>
  <c r="BS218" i="254"/>
  <c r="BS216" i="254"/>
  <c r="BS215" i="254"/>
  <c r="BS213" i="254"/>
  <c r="BS212" i="254"/>
  <c r="BS210" i="254"/>
  <c r="BS209" i="254"/>
  <c r="BS207" i="254"/>
  <c r="BS206" i="254"/>
  <c r="BS204" i="254"/>
  <c r="BS203" i="254"/>
  <c r="BS201" i="254"/>
  <c r="BS200" i="254"/>
  <c r="BS198" i="254"/>
  <c r="BS197" i="254"/>
  <c r="BS195" i="254"/>
  <c r="BS194" i="254"/>
  <c r="BS192" i="254"/>
  <c r="BS191" i="254"/>
  <c r="BS189" i="254"/>
  <c r="BS188" i="254"/>
  <c r="BS186" i="254"/>
  <c r="BS185" i="254"/>
  <c r="BS183" i="254"/>
  <c r="BS182" i="254"/>
  <c r="BS180" i="254"/>
  <c r="BS179" i="254"/>
  <c r="BS177" i="254"/>
  <c r="BS176" i="254"/>
  <c r="BS174" i="254"/>
  <c r="BS173" i="254"/>
  <c r="BS171" i="254"/>
  <c r="BS170" i="254"/>
  <c r="BS168" i="254"/>
  <c r="BS167" i="254"/>
  <c r="BS165" i="254"/>
  <c r="BS164" i="254"/>
  <c r="BS162" i="254"/>
  <c r="BS161" i="254"/>
  <c r="BS159" i="254"/>
  <c r="BS158" i="254"/>
  <c r="BS156" i="254"/>
  <c r="BS155" i="254"/>
  <c r="BS153" i="254"/>
  <c r="BS152" i="254"/>
  <c r="BS150" i="254"/>
  <c r="BS149" i="254"/>
  <c r="BS147" i="254"/>
  <c r="BS146" i="254"/>
  <c r="BS144" i="254"/>
  <c r="BS143" i="254"/>
  <c r="BS141" i="254"/>
  <c r="BS140" i="254"/>
  <c r="BS138" i="254"/>
  <c r="BS137" i="254"/>
  <c r="BS135" i="254"/>
  <c r="BS134" i="254"/>
  <c r="BS132" i="254"/>
  <c r="BS131" i="254"/>
  <c r="BS129" i="254"/>
  <c r="BS128" i="254"/>
  <c r="BS126" i="254"/>
  <c r="BS125" i="254"/>
  <c r="BS123" i="254"/>
  <c r="BS122" i="254"/>
  <c r="BS120" i="254"/>
  <c r="BS119" i="254"/>
  <c r="BS117" i="254"/>
  <c r="BS116" i="254"/>
  <c r="BS114" i="254"/>
  <c r="BS113" i="254"/>
  <c r="BS111" i="254"/>
  <c r="BS110" i="254"/>
  <c r="BS108" i="254"/>
  <c r="BS107" i="254"/>
  <c r="BS105" i="254"/>
  <c r="BS104" i="254"/>
  <c r="BS102" i="254"/>
  <c r="BS101" i="254"/>
  <c r="BS99" i="254"/>
  <c r="BS98" i="254"/>
  <c r="BS96" i="254"/>
  <c r="BS95" i="254"/>
  <c r="BS93" i="254"/>
  <c r="BS92" i="254"/>
  <c r="BS90" i="254"/>
  <c r="BS89" i="254"/>
  <c r="BS87" i="254"/>
  <c r="BS86" i="254"/>
  <c r="BS84" i="254"/>
  <c r="BS83" i="254"/>
  <c r="BS81" i="254"/>
  <c r="BS80" i="254"/>
  <c r="BS78" i="254"/>
  <c r="BS77" i="254"/>
  <c r="BS75" i="254"/>
  <c r="BS74" i="254"/>
  <c r="BS72" i="254"/>
  <c r="BS71" i="254"/>
  <c r="BS69" i="254"/>
  <c r="BS68" i="254"/>
  <c r="BS66" i="254"/>
  <c r="BS65" i="254"/>
  <c r="BU351" i="254"/>
  <c r="BR351" i="254"/>
  <c r="BR350" i="254"/>
  <c r="BU349" i="254"/>
  <c r="BR349" i="254"/>
  <c r="BR348" i="254"/>
  <c r="BR347" i="254"/>
  <c r="BU346" i="254"/>
  <c r="BR346" i="254"/>
  <c r="BU345" i="254"/>
  <c r="BR345" i="254"/>
  <c r="BU344" i="254"/>
  <c r="BR344" i="254"/>
  <c r="BU343" i="254"/>
  <c r="BR343" i="254"/>
  <c r="BU342" i="254"/>
  <c r="BR342" i="254"/>
  <c r="BR341" i="254"/>
  <c r="BU340" i="254"/>
  <c r="BR340" i="254"/>
  <c r="BV340" i="254" s="1"/>
  <c r="BU339" i="254"/>
  <c r="BV339" i="254" s="1"/>
  <c r="BR339" i="254"/>
  <c r="BU338" i="254"/>
  <c r="BR338" i="254"/>
  <c r="BU337" i="254"/>
  <c r="BR337" i="254"/>
  <c r="BR336" i="254"/>
  <c r="BU335" i="254"/>
  <c r="BR335" i="254"/>
  <c r="BU334" i="254"/>
  <c r="BR334" i="254"/>
  <c r="BU333" i="254"/>
  <c r="BR333" i="254"/>
  <c r="BU332" i="254"/>
  <c r="BR332" i="254"/>
  <c r="BU331" i="254"/>
  <c r="BR331" i="254"/>
  <c r="BR330" i="254"/>
  <c r="BU329" i="254"/>
  <c r="BR329" i="254"/>
  <c r="BU328" i="254"/>
  <c r="BR328" i="254"/>
  <c r="BV328" i="254" s="1"/>
  <c r="BU327" i="254"/>
  <c r="BV327" i="254" s="1"/>
  <c r="BR327" i="254"/>
  <c r="BU326" i="254"/>
  <c r="BR326" i="254"/>
  <c r="BU325" i="254"/>
  <c r="BR325" i="254"/>
  <c r="BR324" i="254"/>
  <c r="BR323" i="254"/>
  <c r="BU322" i="254"/>
  <c r="BR322" i="254"/>
  <c r="BU321" i="254"/>
  <c r="BR321" i="254"/>
  <c r="BU320" i="254"/>
  <c r="BR320" i="254"/>
  <c r="BU319" i="254"/>
  <c r="BR319" i="254"/>
  <c r="BR318" i="254"/>
  <c r="BR317" i="254"/>
  <c r="BU316" i="254"/>
  <c r="BR316" i="254"/>
  <c r="BV316" i="254" s="1"/>
  <c r="BU315" i="254"/>
  <c r="BR315" i="254"/>
  <c r="BU314" i="254"/>
  <c r="BR314" i="254"/>
  <c r="BU313" i="254"/>
  <c r="BV313" i="254" s="1"/>
  <c r="BR313" i="254"/>
  <c r="BR312" i="254"/>
  <c r="BU311" i="254"/>
  <c r="BR311" i="254"/>
  <c r="BU310" i="254"/>
  <c r="BR310" i="254"/>
  <c r="BV310" i="254" s="1"/>
  <c r="BR309" i="254"/>
  <c r="BU308" i="254"/>
  <c r="BR308" i="254"/>
  <c r="BU307" i="254"/>
  <c r="BR307" i="254"/>
  <c r="BR306" i="254"/>
  <c r="BR305" i="254"/>
  <c r="BU304" i="254"/>
  <c r="BR304" i="254"/>
  <c r="BU303" i="254"/>
  <c r="BR303" i="254"/>
  <c r="BR302" i="254"/>
  <c r="BU301" i="254"/>
  <c r="BR301" i="254"/>
  <c r="BV301" i="254" s="1"/>
  <c r="BU300" i="254"/>
  <c r="BR300" i="254"/>
  <c r="BR299" i="254"/>
  <c r="BU298" i="254"/>
  <c r="BR298" i="254"/>
  <c r="BV298" i="254" s="1"/>
  <c r="BR297" i="254"/>
  <c r="BU296" i="254"/>
  <c r="BR296" i="254"/>
  <c r="BU295" i="254"/>
  <c r="BR295" i="254"/>
  <c r="BR294" i="254"/>
  <c r="BR293" i="254"/>
  <c r="BU292" i="254"/>
  <c r="BR292" i="254"/>
  <c r="BV292" i="254" s="1"/>
  <c r="BU291" i="254"/>
  <c r="BR291" i="254"/>
  <c r="BR290" i="254"/>
  <c r="BU289" i="254"/>
  <c r="BR289" i="254"/>
  <c r="BV289" i="254" s="1"/>
  <c r="BU288" i="254"/>
  <c r="BV288" i="254" s="1"/>
  <c r="BR288" i="254"/>
  <c r="BR287" i="254"/>
  <c r="BU286" i="254"/>
  <c r="BR286" i="254"/>
  <c r="BR285" i="254"/>
  <c r="BU284" i="254"/>
  <c r="BR284" i="254"/>
  <c r="BV284" i="254" s="1"/>
  <c r="BU283" i="254"/>
  <c r="BR283" i="254"/>
  <c r="BR282" i="254"/>
  <c r="BU281" i="254"/>
  <c r="BR281" i="254"/>
  <c r="BU280" i="254"/>
  <c r="BR280" i="254"/>
  <c r="BV280" i="254" s="1"/>
  <c r="BU279" i="254"/>
  <c r="BV279" i="254" s="1"/>
  <c r="BR279" i="254"/>
  <c r="BR278" i="254"/>
  <c r="BU277" i="254"/>
  <c r="BR277" i="254"/>
  <c r="BV277" i="254" s="1"/>
  <c r="BR276" i="254"/>
  <c r="BR275" i="254"/>
  <c r="BU274" i="254"/>
  <c r="BR274" i="254"/>
  <c r="BV274" i="254" s="1"/>
  <c r="BR273" i="254"/>
  <c r="BU272" i="254"/>
  <c r="BR272" i="254"/>
  <c r="BU271" i="254"/>
  <c r="BR271" i="254"/>
  <c r="BR270" i="254"/>
  <c r="BR269" i="254"/>
  <c r="BU268" i="254"/>
  <c r="BR268" i="254"/>
  <c r="BV268" i="254" s="1"/>
  <c r="BU267" i="254"/>
  <c r="BR267" i="254"/>
  <c r="BR266" i="254"/>
  <c r="BU265" i="254"/>
  <c r="BR265" i="254"/>
  <c r="BR264" i="254"/>
  <c r="BU263" i="254"/>
  <c r="BR263" i="254"/>
  <c r="BU262" i="254"/>
  <c r="BR262" i="254"/>
  <c r="BV262" i="254" s="1"/>
  <c r="BR261" i="254"/>
  <c r="BU260" i="254"/>
  <c r="BR260" i="254"/>
  <c r="BU259" i="254"/>
  <c r="BR259" i="254"/>
  <c r="BR258" i="254"/>
  <c r="BR257" i="254"/>
  <c r="BU256" i="254"/>
  <c r="BR256" i="254"/>
  <c r="BU255" i="254"/>
  <c r="BR255" i="254"/>
  <c r="BR254" i="254"/>
  <c r="BU253" i="254"/>
  <c r="BR253" i="254"/>
  <c r="BV253" i="254" s="1"/>
  <c r="BV270" i="254" l="1"/>
  <c r="BV255" i="254"/>
  <c r="BV303" i="254"/>
  <c r="BV293" i="254"/>
  <c r="BV291" i="254"/>
  <c r="BV342" i="254"/>
  <c r="BV351" i="254"/>
  <c r="BV282" i="254"/>
  <c r="BV256" i="254"/>
  <c r="BV265" i="254"/>
  <c r="BV267" i="254"/>
  <c r="BV286" i="254"/>
  <c r="BV304" i="254"/>
  <c r="BV261" i="254"/>
  <c r="BV273" i="254"/>
  <c r="BV285" i="254"/>
  <c r="BV297" i="254"/>
  <c r="BV309" i="254"/>
  <c r="BV325" i="254"/>
  <c r="BV337" i="254"/>
  <c r="BV349" i="254"/>
  <c r="BV259" i="254"/>
  <c r="BV271" i="254"/>
  <c r="BV283" i="254"/>
  <c r="BV295" i="254"/>
  <c r="BV307" i="254"/>
  <c r="BV315" i="254"/>
  <c r="BV324" i="254"/>
  <c r="BV336" i="254"/>
  <c r="BV348" i="254"/>
  <c r="BV321" i="254"/>
  <c r="BV333" i="254"/>
  <c r="BV345" i="254"/>
  <c r="BV322" i="254"/>
  <c r="BV326" i="254"/>
  <c r="BV334" i="254"/>
  <c r="BV346" i="254"/>
  <c r="BV319" i="254"/>
  <c r="BV331" i="254"/>
  <c r="BV343" i="254"/>
  <c r="BV347" i="254"/>
  <c r="BV350" i="254"/>
  <c r="BV344" i="254"/>
  <c r="BV341" i="254"/>
  <c r="BV338" i="254"/>
  <c r="BV335" i="254"/>
  <c r="BV332" i="254"/>
  <c r="BV329" i="254"/>
  <c r="BV323" i="254"/>
  <c r="BV320" i="254"/>
  <c r="BV317" i="254"/>
  <c r="BV314" i="254"/>
  <c r="BV311" i="254"/>
  <c r="BV308" i="254"/>
  <c r="BV305" i="254"/>
  <c r="BV302" i="254"/>
  <c r="BV299" i="254"/>
  <c r="BV300" i="254"/>
  <c r="BV296" i="254"/>
  <c r="BV290" i="254"/>
  <c r="BV287" i="254"/>
  <c r="BV281" i="254"/>
  <c r="BV278" i="254"/>
  <c r="BV275" i="254"/>
  <c r="BV272" i="254"/>
  <c r="BV269" i="254"/>
  <c r="BV266" i="254"/>
  <c r="BV263" i="254"/>
  <c r="BV264" i="254"/>
  <c r="BV260" i="254"/>
  <c r="BV258" i="254"/>
  <c r="BV257" i="254"/>
  <c r="BV254" i="254"/>
  <c r="O45" i="267" l="1"/>
  <c r="O44" i="267"/>
  <c r="O43" i="267"/>
  <c r="O42" i="267"/>
  <c r="O41" i="267"/>
  <c r="O40" i="267"/>
  <c r="O39" i="267"/>
  <c r="O38" i="267"/>
  <c r="O37" i="267"/>
  <c r="O36" i="267"/>
  <c r="O35" i="267"/>
  <c r="O34" i="267"/>
  <c r="O33" i="267"/>
  <c r="O32" i="267"/>
  <c r="O31" i="267"/>
  <c r="O30" i="267"/>
  <c r="O29" i="267"/>
  <c r="O28" i="267"/>
  <c r="O27" i="267"/>
  <c r="O26" i="267"/>
  <c r="O25" i="267"/>
  <c r="O24" i="267"/>
  <c r="O23" i="267"/>
  <c r="O22" i="267"/>
  <c r="O21" i="267"/>
  <c r="O20" i="267"/>
  <c r="O19" i="267"/>
  <c r="O18" i="267"/>
  <c r="O17" i="267"/>
  <c r="O16" i="267"/>
  <c r="O15" i="267"/>
  <c r="O14" i="267"/>
  <c r="O13" i="267"/>
  <c r="O12" i="267"/>
  <c r="O11" i="267"/>
  <c r="O10" i="267"/>
  <c r="H5" i="267"/>
  <c r="C5" i="267"/>
  <c r="O9" i="267" l="1"/>
  <c r="BG150" i="255"/>
  <c r="BG149" i="255"/>
  <c r="BG148" i="255"/>
  <c r="BG147" i="255"/>
  <c r="BG146" i="255"/>
  <c r="BG145" i="255"/>
  <c r="BG144" i="255"/>
  <c r="BG143" i="255"/>
  <c r="BG142" i="255"/>
  <c r="BG141" i="255"/>
  <c r="BG140" i="255"/>
  <c r="BG139" i="255"/>
  <c r="BG138" i="255"/>
  <c r="BG137" i="255"/>
  <c r="BG136" i="255"/>
  <c r="BG135" i="255"/>
  <c r="BG134" i="255"/>
  <c r="BG133" i="255"/>
  <c r="BG132" i="255"/>
  <c r="BG131" i="255"/>
  <c r="BG130" i="255"/>
  <c r="BG129" i="255"/>
  <c r="BG128" i="255"/>
  <c r="BG127" i="255"/>
  <c r="BG126" i="255"/>
  <c r="BG125" i="255"/>
  <c r="BG124" i="255"/>
  <c r="BG123" i="255"/>
  <c r="BG122" i="255"/>
  <c r="BG121" i="255"/>
  <c r="BG120" i="255"/>
  <c r="BG119" i="255"/>
  <c r="BG118" i="255"/>
  <c r="BG117" i="255"/>
  <c r="BG116" i="255"/>
  <c r="BG115" i="255"/>
  <c r="BG114" i="255"/>
  <c r="BG113" i="255"/>
  <c r="BG112" i="255"/>
  <c r="BG111" i="255"/>
  <c r="BG110" i="255"/>
  <c r="BG109" i="255"/>
  <c r="BG108" i="255"/>
  <c r="BG107" i="255"/>
  <c r="BG106" i="255"/>
  <c r="BG105" i="255"/>
  <c r="BG104" i="255"/>
  <c r="BG103" i="255"/>
  <c r="BG102" i="255"/>
  <c r="BG101" i="255"/>
  <c r="BG100" i="255"/>
  <c r="BG99" i="255"/>
  <c r="BG98" i="255"/>
  <c r="BG97" i="255"/>
  <c r="BG96" i="255"/>
  <c r="BG95" i="255"/>
  <c r="BG94" i="255"/>
  <c r="BG93" i="255"/>
  <c r="BG92" i="255"/>
  <c r="BG91" i="255"/>
  <c r="BG90" i="255"/>
  <c r="BG89" i="255"/>
  <c r="BG88" i="255"/>
  <c r="BG87" i="255"/>
  <c r="BG86" i="255"/>
  <c r="BG85" i="255"/>
  <c r="BG84" i="255"/>
  <c r="BG83" i="255"/>
  <c r="BG82" i="255"/>
  <c r="BG81" i="255"/>
  <c r="BG80" i="255"/>
  <c r="BG79" i="255"/>
  <c r="BG78" i="255"/>
  <c r="BG77" i="255"/>
  <c r="BG76" i="255"/>
  <c r="BG75" i="255"/>
  <c r="BG74" i="255"/>
  <c r="BG73" i="255"/>
  <c r="BG72" i="255"/>
  <c r="BG71" i="255"/>
  <c r="BG70" i="255"/>
  <c r="BG69" i="255"/>
  <c r="BG68" i="255"/>
  <c r="BG67" i="255"/>
  <c r="BG66" i="255"/>
  <c r="BG65" i="255"/>
  <c r="BG64" i="255"/>
  <c r="BG63" i="255"/>
  <c r="BG62" i="255"/>
  <c r="BG61" i="255"/>
  <c r="BG60" i="255"/>
  <c r="BG59" i="255"/>
  <c r="BG58" i="255"/>
  <c r="BG57" i="255"/>
  <c r="BG56" i="255"/>
  <c r="BG55" i="255"/>
  <c r="BG54" i="255"/>
  <c r="BG53" i="255"/>
  <c r="BG52" i="255"/>
  <c r="BG51" i="255"/>
  <c r="BG50" i="255"/>
  <c r="BG49" i="255"/>
  <c r="BG48" i="255"/>
  <c r="BG47" i="255"/>
  <c r="BG46" i="255"/>
  <c r="BG45" i="255"/>
  <c r="BG44" i="255"/>
  <c r="BG43" i="255"/>
  <c r="BG42" i="255"/>
  <c r="BG41" i="255"/>
  <c r="BG40" i="255"/>
  <c r="BG39" i="255"/>
  <c r="BG38" i="255"/>
  <c r="BG37" i="255"/>
  <c r="BG36" i="255"/>
  <c r="BG35" i="255"/>
  <c r="BG34" i="255"/>
  <c r="BG33" i="255"/>
  <c r="BG32" i="255"/>
  <c r="BG31" i="255"/>
  <c r="BG30" i="255"/>
  <c r="BG29" i="255"/>
  <c r="BG28" i="255"/>
  <c r="BG27" i="255"/>
  <c r="BG26" i="255"/>
  <c r="BG25" i="255"/>
  <c r="BG24" i="255"/>
  <c r="BG23" i="255"/>
  <c r="BG22" i="255"/>
  <c r="BG21" i="255"/>
  <c r="BG20" i="255"/>
  <c r="BG19" i="255"/>
  <c r="BG18" i="255"/>
  <c r="BG17" i="255"/>
  <c r="BG16" i="255"/>
  <c r="BG15" i="255"/>
  <c r="BG14" i="255"/>
  <c r="BG13" i="255"/>
  <c r="BG12" i="255"/>
  <c r="BG11" i="255"/>
  <c r="BG10" i="255"/>
  <c r="D12" i="251" s="1"/>
  <c r="BG8" i="255"/>
  <c r="G4" i="261" l="1"/>
  <c r="F4" i="261"/>
  <c r="D4" i="261"/>
  <c r="B4" i="261"/>
  <c r="BR19" i="254" l="1"/>
  <c r="BR17" i="254"/>
  <c r="BH150" i="255" l="1"/>
  <c r="BH149" i="255"/>
  <c r="BH148" i="255"/>
  <c r="BH147" i="255"/>
  <c r="BH146" i="255"/>
  <c r="BH145" i="255"/>
  <c r="BH144" i="255"/>
  <c r="BH143" i="255"/>
  <c r="BH142" i="255"/>
  <c r="BH141" i="255"/>
  <c r="BH140" i="255"/>
  <c r="BH139" i="255"/>
  <c r="BH138" i="255"/>
  <c r="BH137" i="255"/>
  <c r="BH136" i="255"/>
  <c r="BH135" i="255"/>
  <c r="BH134" i="255"/>
  <c r="BH133" i="255"/>
  <c r="BH132" i="255"/>
  <c r="BH131" i="255"/>
  <c r="BH130" i="255"/>
  <c r="BH129" i="255"/>
  <c r="BH128" i="255"/>
  <c r="BH127" i="255"/>
  <c r="BH126" i="255"/>
  <c r="BH125" i="255"/>
  <c r="BH124" i="255"/>
  <c r="BH123" i="255"/>
  <c r="BH122" i="255"/>
  <c r="BH121" i="255"/>
  <c r="BH120" i="255"/>
  <c r="BH119" i="255"/>
  <c r="BH118" i="255"/>
  <c r="BH117" i="255"/>
  <c r="BH116" i="255"/>
  <c r="BH115" i="255"/>
  <c r="BH114" i="255"/>
  <c r="BH113" i="255"/>
  <c r="BH112" i="255"/>
  <c r="BH111" i="255"/>
  <c r="BH110" i="255"/>
  <c r="BH109" i="255"/>
  <c r="BH108" i="255"/>
  <c r="BH107" i="255"/>
  <c r="BH106" i="255"/>
  <c r="BH105" i="255"/>
  <c r="BH104" i="255"/>
  <c r="BH103" i="255"/>
  <c r="BH102" i="255"/>
  <c r="BH101" i="255"/>
  <c r="BH100" i="255"/>
  <c r="BH99" i="255"/>
  <c r="BH98" i="255"/>
  <c r="BH97" i="255"/>
  <c r="BH96" i="255"/>
  <c r="BH95" i="255"/>
  <c r="BH94" i="255"/>
  <c r="BH93" i="255"/>
  <c r="BH92" i="255"/>
  <c r="BH91" i="255"/>
  <c r="BH90" i="255"/>
  <c r="BH89" i="255"/>
  <c r="BH88" i="255"/>
  <c r="BH87" i="255"/>
  <c r="BH86" i="255"/>
  <c r="BH85" i="255"/>
  <c r="BH84" i="255"/>
  <c r="BH83" i="255"/>
  <c r="BH82" i="255"/>
  <c r="BH81" i="255"/>
  <c r="BH80" i="255"/>
  <c r="BH79" i="255"/>
  <c r="BH78" i="255"/>
  <c r="BH77" i="255"/>
  <c r="BH76" i="255"/>
  <c r="BH75" i="255"/>
  <c r="BH74" i="255"/>
  <c r="BH73" i="255"/>
  <c r="BH72" i="255"/>
  <c r="BH71" i="255"/>
  <c r="BH70" i="255"/>
  <c r="BH69" i="255"/>
  <c r="BH68" i="255"/>
  <c r="BH67" i="255"/>
  <c r="BH66" i="255"/>
  <c r="BH65" i="255"/>
  <c r="BH64" i="255"/>
  <c r="BH63" i="255"/>
  <c r="BH62" i="255"/>
  <c r="BH61" i="255"/>
  <c r="BH60" i="255"/>
  <c r="BH59" i="255"/>
  <c r="BH58" i="255"/>
  <c r="BH57" i="255"/>
  <c r="BH56" i="255"/>
  <c r="BH55" i="255"/>
  <c r="BH54" i="255"/>
  <c r="BH53" i="255"/>
  <c r="BH52" i="255"/>
  <c r="BH51" i="255"/>
  <c r="BR252" i="254" l="1"/>
  <c r="BR251" i="254"/>
  <c r="BR250" i="254"/>
  <c r="BV250" i="254" s="1"/>
  <c r="BR249" i="254"/>
  <c r="BR248" i="254"/>
  <c r="BR247" i="254"/>
  <c r="BR246" i="254"/>
  <c r="BR245" i="254"/>
  <c r="BR244" i="254"/>
  <c r="BR243" i="254"/>
  <c r="BR242" i="254"/>
  <c r="BR241" i="254"/>
  <c r="BR240" i="254"/>
  <c r="BR239" i="254"/>
  <c r="BR238" i="254"/>
  <c r="BR237" i="254"/>
  <c r="BR236" i="254"/>
  <c r="BR235" i="254"/>
  <c r="BR234" i="254"/>
  <c r="BR233" i="254"/>
  <c r="BR232" i="254"/>
  <c r="BR231" i="254"/>
  <c r="BR230" i="254"/>
  <c r="BR229" i="254"/>
  <c r="BR228" i="254"/>
  <c r="BR227" i="254"/>
  <c r="BR226" i="254"/>
  <c r="BR225" i="254"/>
  <c r="BR224" i="254"/>
  <c r="BR223" i="254"/>
  <c r="BR222" i="254"/>
  <c r="BR221" i="254"/>
  <c r="BR220" i="254"/>
  <c r="BR219" i="254"/>
  <c r="BR218" i="254"/>
  <c r="BR217" i="254"/>
  <c r="BR216" i="254"/>
  <c r="BR215" i="254"/>
  <c r="BR214" i="254"/>
  <c r="BR213" i="254"/>
  <c r="BR212" i="254"/>
  <c r="BR211" i="254"/>
  <c r="BR210" i="254"/>
  <c r="BR209" i="254"/>
  <c r="BR208" i="254"/>
  <c r="BR207" i="254"/>
  <c r="BR206" i="254"/>
  <c r="BR205" i="254"/>
  <c r="BV205" i="254" s="1"/>
  <c r="BR204" i="254"/>
  <c r="BR203" i="254"/>
  <c r="BR202" i="254"/>
  <c r="BR201" i="254"/>
  <c r="BR200" i="254"/>
  <c r="BR199" i="254"/>
  <c r="BR198" i="254"/>
  <c r="BR197" i="254"/>
  <c r="BR196" i="254"/>
  <c r="BR195" i="254"/>
  <c r="BR194" i="254"/>
  <c r="BR193" i="254"/>
  <c r="BR192" i="254"/>
  <c r="BR191" i="254"/>
  <c r="BR190" i="254"/>
  <c r="BR189" i="254"/>
  <c r="BR188" i="254"/>
  <c r="BR187" i="254"/>
  <c r="BR186" i="254"/>
  <c r="BR185" i="254"/>
  <c r="BR184" i="254"/>
  <c r="BR183" i="254"/>
  <c r="BR182" i="254"/>
  <c r="BR181" i="254"/>
  <c r="BR180" i="254"/>
  <c r="BR179" i="254"/>
  <c r="BR178" i="254"/>
  <c r="BR177" i="254"/>
  <c r="BR176" i="254"/>
  <c r="BR175" i="254"/>
  <c r="BR174" i="254"/>
  <c r="BR173" i="254"/>
  <c r="BR172" i="254"/>
  <c r="BR171" i="254"/>
  <c r="BR170" i="254"/>
  <c r="BR169" i="254"/>
  <c r="BR168" i="254"/>
  <c r="BR167" i="254"/>
  <c r="BR166" i="254"/>
  <c r="BR165" i="254"/>
  <c r="BR164" i="254"/>
  <c r="BR163" i="254"/>
  <c r="BR162" i="254"/>
  <c r="BR161" i="254"/>
  <c r="BR160" i="254"/>
  <c r="BR159" i="254"/>
  <c r="BR158" i="254"/>
  <c r="BR157" i="254"/>
  <c r="BR156" i="254"/>
  <c r="BR155" i="254"/>
  <c r="BR154" i="254"/>
  <c r="BR153" i="254"/>
  <c r="BR152" i="254"/>
  <c r="BR151" i="254"/>
  <c r="BR150" i="254"/>
  <c r="BR149" i="254"/>
  <c r="BR148" i="254"/>
  <c r="BR147" i="254"/>
  <c r="BR146" i="254"/>
  <c r="BR145" i="254"/>
  <c r="BR144" i="254"/>
  <c r="BR143" i="254"/>
  <c r="BR142" i="254"/>
  <c r="BR141" i="254"/>
  <c r="BR140" i="254"/>
  <c r="BR139" i="254"/>
  <c r="BR138" i="254"/>
  <c r="BR137" i="254"/>
  <c r="BR136" i="254"/>
  <c r="BR135" i="254"/>
  <c r="BR134" i="254"/>
  <c r="BR133" i="254"/>
  <c r="BR132" i="254"/>
  <c r="BR131" i="254"/>
  <c r="BR130" i="254"/>
  <c r="BR129" i="254"/>
  <c r="BR128" i="254"/>
  <c r="BR127" i="254"/>
  <c r="BR126" i="254"/>
  <c r="BR125" i="254"/>
  <c r="BR124" i="254"/>
  <c r="BR123" i="254"/>
  <c r="BR122" i="254"/>
  <c r="BR121" i="254"/>
  <c r="BR120" i="254"/>
  <c r="BR119" i="254"/>
  <c r="BR118" i="254"/>
  <c r="BR117" i="254"/>
  <c r="BR116" i="254"/>
  <c r="BR115" i="254"/>
  <c r="BR114" i="254"/>
  <c r="BR113" i="254"/>
  <c r="BR112" i="254"/>
  <c r="BR111" i="254"/>
  <c r="BR110" i="254"/>
  <c r="BR109" i="254"/>
  <c r="BR108" i="254"/>
  <c r="BR107" i="254"/>
  <c r="BR106" i="254"/>
  <c r="BR105" i="254"/>
  <c r="BR104" i="254"/>
  <c r="BR103" i="254"/>
  <c r="BR102" i="254"/>
  <c r="BR101" i="254"/>
  <c r="BR100" i="254"/>
  <c r="BR99" i="254"/>
  <c r="BR98" i="254"/>
  <c r="BR97" i="254"/>
  <c r="BR96" i="254"/>
  <c r="BR95" i="254"/>
  <c r="BR94" i="254"/>
  <c r="BR93" i="254"/>
  <c r="BR92" i="254"/>
  <c r="BR91" i="254"/>
  <c r="BR90" i="254"/>
  <c r="BR89" i="254"/>
  <c r="BR88" i="254"/>
  <c r="BR87" i="254"/>
  <c r="BR86" i="254"/>
  <c r="BR85" i="254"/>
  <c r="BR84" i="254"/>
  <c r="BR83" i="254"/>
  <c r="BR82" i="254"/>
  <c r="BR81" i="254"/>
  <c r="BR80" i="254"/>
  <c r="BR79" i="254"/>
  <c r="BR78" i="254"/>
  <c r="BR77" i="254"/>
  <c r="BR76" i="254"/>
  <c r="BR75" i="254"/>
  <c r="BR74" i="254"/>
  <c r="BR73" i="254"/>
  <c r="BR72" i="254"/>
  <c r="BR71" i="254"/>
  <c r="BR70" i="254"/>
  <c r="BR69" i="254"/>
  <c r="BR68" i="254"/>
  <c r="BR67" i="254"/>
  <c r="BR66" i="254"/>
  <c r="BR65" i="254"/>
  <c r="BR64" i="254"/>
  <c r="BR63" i="254"/>
  <c r="BR62" i="254"/>
  <c r="BR61" i="254"/>
  <c r="BR60" i="254"/>
  <c r="BR59" i="254"/>
  <c r="BR58" i="254"/>
  <c r="BR57" i="254"/>
  <c r="BR56" i="254"/>
  <c r="BR55" i="254"/>
  <c r="BR54" i="254"/>
  <c r="BR53" i="254"/>
  <c r="BR52" i="254"/>
  <c r="BR51" i="254"/>
  <c r="BR50" i="254"/>
  <c r="BR49" i="254"/>
  <c r="BR48" i="254"/>
  <c r="BR47" i="254"/>
  <c r="BR46" i="254"/>
  <c r="BR45" i="254"/>
  <c r="BR44" i="254"/>
  <c r="BR43" i="254"/>
  <c r="BR42" i="254"/>
  <c r="BR41" i="254"/>
  <c r="BR40" i="254"/>
  <c r="BR39" i="254"/>
  <c r="BR38" i="254"/>
  <c r="BR37" i="254"/>
  <c r="BR36" i="254"/>
  <c r="BR35" i="254"/>
  <c r="BR34" i="254"/>
  <c r="BR33" i="254"/>
  <c r="BR32" i="254"/>
  <c r="BU251" i="254"/>
  <c r="BU248" i="254"/>
  <c r="BU245" i="254"/>
  <c r="BU236" i="254"/>
  <c r="BU233" i="254"/>
  <c r="BU230" i="254"/>
  <c r="BU227" i="254"/>
  <c r="BU224" i="254"/>
  <c r="BU221" i="254"/>
  <c r="BU218" i="254"/>
  <c r="BU215" i="254"/>
  <c r="BU206" i="254"/>
  <c r="BU203" i="254"/>
  <c r="BU197" i="254"/>
  <c r="BU194" i="254"/>
  <c r="BU191" i="254"/>
  <c r="BU188" i="254"/>
  <c r="BU185" i="254"/>
  <c r="BU182" i="254"/>
  <c r="BU179" i="254"/>
  <c r="BU158" i="254"/>
  <c r="BR31" i="254"/>
  <c r="BR30" i="254"/>
  <c r="BR29" i="254"/>
  <c r="BR28" i="254"/>
  <c r="BR27" i="254"/>
  <c r="BR26" i="254"/>
  <c r="BR25" i="254"/>
  <c r="BR24" i="254"/>
  <c r="BR23" i="254"/>
  <c r="BR22" i="254"/>
  <c r="BR21" i="254"/>
  <c r="BR20" i="254"/>
  <c r="BR18" i="254"/>
  <c r="BR16" i="254"/>
  <c r="BR15" i="254"/>
  <c r="BR14" i="254"/>
  <c r="BR13" i="254"/>
  <c r="BU252" i="254"/>
  <c r="BV252" i="254" s="1"/>
  <c r="BU250" i="254"/>
  <c r="BU249" i="254"/>
  <c r="BU247" i="254"/>
  <c r="BU246" i="254"/>
  <c r="BU244" i="254"/>
  <c r="BU243" i="254"/>
  <c r="BV243" i="254" s="1"/>
  <c r="BU242" i="254"/>
  <c r="BU241" i="254"/>
  <c r="BU240" i="254"/>
  <c r="BU239" i="254"/>
  <c r="BU238" i="254"/>
  <c r="BU237" i="254"/>
  <c r="BU235" i="254"/>
  <c r="BU234" i="254"/>
  <c r="BU232" i="254"/>
  <c r="BU231" i="254"/>
  <c r="BU229" i="254"/>
  <c r="BU228" i="254"/>
  <c r="BU226" i="254"/>
  <c r="BU225" i="254"/>
  <c r="BU223" i="254"/>
  <c r="BV223" i="254" s="1"/>
  <c r="BU222" i="254"/>
  <c r="BU220" i="254"/>
  <c r="BU219" i="254"/>
  <c r="BU217" i="254"/>
  <c r="BU216" i="254"/>
  <c r="BV216" i="254" s="1"/>
  <c r="BU214" i="254"/>
  <c r="BU213" i="254"/>
  <c r="BU212" i="254"/>
  <c r="BU211" i="254"/>
  <c r="BU210" i="254"/>
  <c r="BV210" i="254" s="1"/>
  <c r="BU209" i="254"/>
  <c r="BU208" i="254"/>
  <c r="BU207" i="254"/>
  <c r="BU205" i="254"/>
  <c r="BU204" i="254"/>
  <c r="BV204" i="254" s="1"/>
  <c r="BU202" i="254"/>
  <c r="BV202" i="254" s="1"/>
  <c r="BU201" i="254"/>
  <c r="BV201" i="254" s="1"/>
  <c r="BU200" i="254"/>
  <c r="BU199" i="254"/>
  <c r="BU198" i="254"/>
  <c r="BU196" i="254"/>
  <c r="BU195" i="254"/>
  <c r="BU193" i="254"/>
  <c r="BU192" i="254"/>
  <c r="BV192" i="254" s="1"/>
  <c r="BU190" i="254"/>
  <c r="BU189" i="254"/>
  <c r="BU187" i="254"/>
  <c r="BU186" i="254"/>
  <c r="BV186" i="254" s="1"/>
  <c r="BU184" i="254"/>
  <c r="BU183" i="254"/>
  <c r="BV183" i="254" s="1"/>
  <c r="BU181" i="254"/>
  <c r="BU180" i="254"/>
  <c r="BV180" i="254" s="1"/>
  <c r="BU178" i="254"/>
  <c r="BU177" i="254"/>
  <c r="BU175" i="254"/>
  <c r="BU174" i="254"/>
  <c r="BU172" i="254"/>
  <c r="BU171" i="254"/>
  <c r="BV171" i="254" s="1"/>
  <c r="BU169" i="254"/>
  <c r="BU168" i="254"/>
  <c r="BU166" i="254"/>
  <c r="BU165" i="254"/>
  <c r="BU163" i="254"/>
  <c r="BU162" i="254"/>
  <c r="BU160" i="254"/>
  <c r="BU159" i="254"/>
  <c r="BV159" i="254" s="1"/>
  <c r="BU157" i="254"/>
  <c r="BU156" i="254"/>
  <c r="BU154" i="254"/>
  <c r="BR7" i="254" l="1"/>
  <c r="BV166" i="254"/>
  <c r="BV214" i="254"/>
  <c r="BR8" i="254"/>
  <c r="BV157" i="254"/>
  <c r="BV181" i="254"/>
  <c r="BV193" i="254"/>
  <c r="BV247" i="254"/>
  <c r="BV238" i="254"/>
  <c r="BV199" i="254"/>
  <c r="BV154" i="254"/>
  <c r="BV178" i="254"/>
  <c r="BV226" i="254"/>
  <c r="BV187" i="254"/>
  <c r="BV211" i="254"/>
  <c r="BV242" i="254"/>
  <c r="BV163" i="254"/>
  <c r="BV219" i="254"/>
  <c r="BV235" i="254"/>
  <c r="BV229" i="254"/>
  <c r="BV239" i="254"/>
  <c r="BV160" i="254"/>
  <c r="BV184" i="254"/>
  <c r="BV208" i="254"/>
  <c r="BV232" i="254"/>
  <c r="BV190" i="254"/>
  <c r="BV175" i="254"/>
  <c r="BV169" i="254"/>
  <c r="BV217" i="254"/>
  <c r="BV241" i="254"/>
  <c r="BV156" i="254"/>
  <c r="BV172" i="254"/>
  <c r="BV196" i="254"/>
  <c r="BV220" i="254"/>
  <c r="BV228" i="254"/>
  <c r="BR9" i="254"/>
  <c r="BV249" i="254"/>
  <c r="BV246" i="254"/>
  <c r="BV244" i="254"/>
  <c r="BV240" i="254"/>
  <c r="BV237" i="254"/>
  <c r="BV234" i="254"/>
  <c r="BV231" i="254"/>
  <c r="BV225" i="254"/>
  <c r="BV222" i="254"/>
  <c r="BV213" i="254"/>
  <c r="BV207" i="254"/>
  <c r="BV198" i="254"/>
  <c r="BV195" i="254"/>
  <c r="BV189" i="254"/>
  <c r="BV177" i="254"/>
  <c r="BV174" i="254"/>
  <c r="BV168" i="254"/>
  <c r="BV165" i="254"/>
  <c r="BV162" i="254"/>
  <c r="BV251" i="254"/>
  <c r="BV248" i="254"/>
  <c r="BV245" i="254"/>
  <c r="BV236" i="254"/>
  <c r="BV233" i="254"/>
  <c r="BV230" i="254"/>
  <c r="BV227" i="254"/>
  <c r="BV221" i="254"/>
  <c r="BV218" i="254"/>
  <c r="BV206" i="254"/>
  <c r="BV224" i="254"/>
  <c r="BV215" i="254"/>
  <c r="BV212" i="254"/>
  <c r="BV209" i="254"/>
  <c r="BV203" i="254"/>
  <c r="BV200" i="254"/>
  <c r="BV197" i="254"/>
  <c r="BV194" i="254"/>
  <c r="BV191" i="254"/>
  <c r="BV188" i="254"/>
  <c r="BV185" i="254"/>
  <c r="BV182" i="254"/>
  <c r="BV179" i="254"/>
  <c r="BV158" i="254"/>
  <c r="BH41" i="255" l="1"/>
  <c r="BH50" i="255"/>
  <c r="BH49" i="255"/>
  <c r="BH48" i="255"/>
  <c r="BH47" i="255"/>
  <c r="BH46" i="255"/>
  <c r="BH45" i="255"/>
  <c r="BH44" i="255"/>
  <c r="BH43" i="255"/>
  <c r="BH42" i="255"/>
  <c r="BU152" i="254" l="1"/>
  <c r="BU149" i="254"/>
  <c r="BU143" i="254"/>
  <c r="BU140" i="254"/>
  <c r="BU134" i="254"/>
  <c r="BU131" i="254"/>
  <c r="BU128" i="254"/>
  <c r="BU125" i="254"/>
  <c r="BU122" i="254"/>
  <c r="BU119" i="254"/>
  <c r="BU116" i="254"/>
  <c r="BU113" i="254"/>
  <c r="BU153" i="254"/>
  <c r="BV153" i="254"/>
  <c r="BU151" i="254"/>
  <c r="BU150" i="254"/>
  <c r="BU148" i="254"/>
  <c r="BV148" i="254" s="1"/>
  <c r="BU147" i="254"/>
  <c r="BU146" i="254"/>
  <c r="BU145" i="254"/>
  <c r="BU144" i="254"/>
  <c r="BU142" i="254"/>
  <c r="BU141" i="254"/>
  <c r="BU139" i="254"/>
  <c r="BV139" i="254" s="1"/>
  <c r="BU138" i="254"/>
  <c r="BU136" i="254"/>
  <c r="BU135" i="254"/>
  <c r="BU133" i="254"/>
  <c r="BU132" i="254"/>
  <c r="BU130" i="254"/>
  <c r="BU129" i="254"/>
  <c r="BU127" i="254"/>
  <c r="BU126" i="254"/>
  <c r="BU124" i="254"/>
  <c r="BU123" i="254"/>
  <c r="BU121" i="254"/>
  <c r="BU120" i="254"/>
  <c r="BU118" i="254"/>
  <c r="BU117" i="254"/>
  <c r="BU115" i="254"/>
  <c r="BU114" i="254"/>
  <c r="BU112" i="254"/>
  <c r="BU111" i="254"/>
  <c r="BU109" i="254"/>
  <c r="BV147" i="254" l="1"/>
  <c r="BV145" i="254"/>
  <c r="BV120" i="254"/>
  <c r="BV129" i="254"/>
  <c r="BV133" i="254"/>
  <c r="BV142" i="254"/>
  <c r="BV151" i="254"/>
  <c r="BV130" i="254"/>
  <c r="BV127" i="254"/>
  <c r="BV131" i="254"/>
  <c r="BV135" i="254"/>
  <c r="BV136" i="254"/>
  <c r="BV111" i="254"/>
  <c r="BV126" i="254"/>
  <c r="BV117" i="254"/>
  <c r="BV124" i="254"/>
  <c r="BV118" i="254"/>
  <c r="BV115" i="254"/>
  <c r="BV112" i="254"/>
  <c r="BV125" i="254"/>
  <c r="BV121" i="254"/>
  <c r="BV123" i="254"/>
  <c r="BV109" i="254"/>
  <c r="BV152" i="254"/>
  <c r="BV146" i="254"/>
  <c r="BV143" i="254"/>
  <c r="BV140" i="254"/>
  <c r="BV134" i="254"/>
  <c r="BV128" i="254"/>
  <c r="BV122" i="254"/>
  <c r="BV116" i="254"/>
  <c r="BV113" i="254"/>
  <c r="BV149" i="254"/>
  <c r="BV150" i="254"/>
  <c r="BV144" i="254"/>
  <c r="BV141" i="254"/>
  <c r="BV138" i="254"/>
  <c r="BV132" i="254"/>
  <c r="BV119" i="254"/>
  <c r="BV114" i="254"/>
  <c r="N15" i="226" l="1"/>
  <c r="BH40" i="255" l="1"/>
  <c r="BH39" i="255"/>
  <c r="BH38" i="255"/>
  <c r="BH37" i="255"/>
  <c r="BH36" i="255"/>
  <c r="BH35" i="255"/>
  <c r="BH34" i="255"/>
  <c r="BH33" i="255"/>
  <c r="BH32" i="255"/>
  <c r="BU83" i="254" l="1"/>
  <c r="BU81" i="254"/>
  <c r="BU80" i="254"/>
  <c r="BU77" i="254"/>
  <c r="BU74" i="254"/>
  <c r="BU71" i="254"/>
  <c r="BU68" i="254"/>
  <c r="BU65" i="254"/>
  <c r="BU59" i="254"/>
  <c r="BU56" i="254"/>
  <c r="BU53" i="254"/>
  <c r="BU50" i="254"/>
  <c r="BU108" i="254"/>
  <c r="BU106" i="254"/>
  <c r="BU105" i="254"/>
  <c r="BU103" i="254"/>
  <c r="BU102" i="254"/>
  <c r="BU100" i="254"/>
  <c r="BU99" i="254"/>
  <c r="BU97" i="254"/>
  <c r="BU96" i="254"/>
  <c r="BU94" i="254"/>
  <c r="BU93" i="254"/>
  <c r="BU91" i="254"/>
  <c r="BU90" i="254"/>
  <c r="BU88" i="254"/>
  <c r="BU87" i="254"/>
  <c r="BU85" i="254"/>
  <c r="BU84" i="254"/>
  <c r="BU82" i="254"/>
  <c r="BU79" i="254"/>
  <c r="BU78" i="254"/>
  <c r="BU76" i="254"/>
  <c r="BU75" i="254"/>
  <c r="BU73" i="254"/>
  <c r="BU72" i="254"/>
  <c r="BU70" i="254"/>
  <c r="BU69" i="254"/>
  <c r="BU67" i="254"/>
  <c r="BU66" i="254"/>
  <c r="BU64" i="254"/>
  <c r="BU63" i="254"/>
  <c r="BU62" i="254"/>
  <c r="BU61" i="254"/>
  <c r="BU60" i="254"/>
  <c r="BU58" i="254"/>
  <c r="BU57" i="254"/>
  <c r="BU55" i="254"/>
  <c r="BU54" i="254"/>
  <c r="BU52" i="254"/>
  <c r="BU51" i="254"/>
  <c r="BU49" i="254"/>
  <c r="BU48" i="254"/>
  <c r="BU46" i="254"/>
  <c r="BV54" i="254" l="1"/>
  <c r="BV88" i="254"/>
  <c r="BV105" i="254"/>
  <c r="BV106" i="254"/>
  <c r="BV94" i="254"/>
  <c r="BV91" i="254"/>
  <c r="BV108" i="254"/>
  <c r="BV97" i="254"/>
  <c r="BV96" i="254"/>
  <c r="BU92" i="254"/>
  <c r="BV92" i="254" s="1"/>
  <c r="BV82" i="254"/>
  <c r="BV49" i="254"/>
  <c r="BV79" i="254"/>
  <c r="BV93" i="254"/>
  <c r="BV100" i="254"/>
  <c r="BV102" i="254"/>
  <c r="BV81" i="254"/>
  <c r="BV67" i="254"/>
  <c r="BV90" i="254"/>
  <c r="BV99" i="254"/>
  <c r="BV103" i="254"/>
  <c r="BV55" i="254"/>
  <c r="BV60" i="254"/>
  <c r="BV46" i="254"/>
  <c r="BV58" i="254"/>
  <c r="BV84" i="254"/>
  <c r="BV52" i="254"/>
  <c r="BV69" i="254"/>
  <c r="BU107" i="254" s="1"/>
  <c r="BV107" i="254" s="1"/>
  <c r="BV57" i="254"/>
  <c r="BV66" i="254"/>
  <c r="BU104" i="254" s="1"/>
  <c r="BV104" i="254" s="1"/>
  <c r="BV78" i="254"/>
  <c r="BV64" i="254"/>
  <c r="BV68" i="254"/>
  <c r="BV76" i="254"/>
  <c r="BV65" i="254"/>
  <c r="BV56" i="254"/>
  <c r="BV53" i="254"/>
  <c r="BV80" i="254"/>
  <c r="BV77" i="254"/>
  <c r="BV85" i="254"/>
  <c r="BV73" i="254"/>
  <c r="BV70" i="254"/>
  <c r="BV61" i="254"/>
  <c r="BV63" i="254"/>
  <c r="BU101" i="254" s="1"/>
  <c r="BV101" i="254" s="1"/>
  <c r="BU98" i="254"/>
  <c r="BV98" i="254" s="1"/>
  <c r="BU95" i="254"/>
  <c r="BV95" i="254" s="1"/>
  <c r="BV83" i="254"/>
  <c r="BV62" i="254"/>
  <c r="BV59" i="254"/>
  <c r="BV48" i="254"/>
  <c r="BU86" i="254" s="1"/>
  <c r="BV86" i="254" s="1"/>
  <c r="BV50" i="254"/>
  <c r="BV71" i="254"/>
  <c r="BV75" i="254"/>
  <c r="BV51" i="254"/>
  <c r="BU89" i="254" s="1"/>
  <c r="BV89" i="254" s="1"/>
  <c r="BV72" i="254"/>
  <c r="BV74" i="254"/>
  <c r="BV87" i="254"/>
  <c r="G36" i="261" l="1"/>
  <c r="G10" i="261"/>
  <c r="G55" i="261" l="1"/>
  <c r="G54" i="261"/>
  <c r="G53" i="261"/>
  <c r="G52" i="261"/>
  <c r="G51" i="261"/>
  <c r="G50" i="261"/>
  <c r="G49" i="261"/>
  <c r="G48" i="261"/>
  <c r="G47" i="261"/>
  <c r="G46" i="261"/>
  <c r="G45" i="261"/>
  <c r="G44" i="261"/>
  <c r="G43" i="261"/>
  <c r="G42" i="261"/>
  <c r="G41" i="261"/>
  <c r="G40" i="261"/>
  <c r="G39" i="261"/>
  <c r="G37" i="261"/>
  <c r="G23" i="261"/>
  <c r="G32" i="261"/>
  <c r="G31" i="261"/>
  <c r="G30" i="261"/>
  <c r="G29" i="261"/>
  <c r="G28" i="261"/>
  <c r="G27" i="261"/>
  <c r="G26" i="261"/>
  <c r="G25" i="261"/>
  <c r="G24" i="261"/>
  <c r="G11" i="261"/>
  <c r="G19" i="261"/>
  <c r="G18" i="261"/>
  <c r="G17" i="261"/>
  <c r="G16" i="261"/>
  <c r="G15" i="261"/>
  <c r="G14" i="261"/>
  <c r="G13" i="261"/>
  <c r="G12" i="261"/>
  <c r="G20" i="261" l="1"/>
  <c r="G7" i="261"/>
  <c r="AJ8" i="261"/>
  <c r="N59" i="256" l="1"/>
  <c r="A59" i="256"/>
  <c r="N58" i="256"/>
  <c r="A58" i="256"/>
  <c r="N57" i="256"/>
  <c r="A57" i="256"/>
  <c r="N56" i="256"/>
  <c r="A56" i="256"/>
  <c r="N55" i="256"/>
  <c r="A55" i="256"/>
  <c r="N54" i="256"/>
  <c r="A54" i="256"/>
  <c r="N53" i="256"/>
  <c r="A53" i="256"/>
  <c r="N52" i="256"/>
  <c r="A52" i="256"/>
  <c r="N51" i="256"/>
  <c r="A51" i="256"/>
  <c r="N50" i="256"/>
  <c r="A50" i="256"/>
  <c r="N49" i="256"/>
  <c r="A49" i="256"/>
  <c r="N48" i="256"/>
  <c r="A48" i="256"/>
  <c r="N47" i="256"/>
  <c r="A47" i="256"/>
  <c r="N46" i="256"/>
  <c r="A46" i="256"/>
  <c r="N45" i="256"/>
  <c r="A45" i="256"/>
  <c r="N44" i="256"/>
  <c r="A44" i="256"/>
  <c r="N43" i="256"/>
  <c r="A43" i="256"/>
  <c r="N42" i="256"/>
  <c r="A42" i="256"/>
  <c r="N41" i="256"/>
  <c r="A41" i="256"/>
  <c r="N40" i="256"/>
  <c r="A40" i="256"/>
  <c r="N39" i="256"/>
  <c r="A39" i="256"/>
  <c r="N38" i="256"/>
  <c r="A38" i="256"/>
  <c r="N37" i="256"/>
  <c r="A37" i="256"/>
  <c r="N36" i="256"/>
  <c r="A36" i="256"/>
  <c r="N35" i="256"/>
  <c r="A35" i="256"/>
  <c r="N34" i="256"/>
  <c r="A34" i="256"/>
  <c r="N33" i="256"/>
  <c r="A33" i="256"/>
  <c r="N32" i="256"/>
  <c r="A32" i="256"/>
  <c r="N31" i="256"/>
  <c r="A31" i="256"/>
  <c r="N30" i="256"/>
  <c r="A30" i="256"/>
  <c r="N29" i="256"/>
  <c r="A29" i="256"/>
  <c r="N28" i="256"/>
  <c r="A28" i="256"/>
  <c r="N27" i="256"/>
  <c r="A27" i="256"/>
  <c r="N26" i="256"/>
  <c r="A26" i="256"/>
  <c r="N25" i="256"/>
  <c r="A25" i="256"/>
  <c r="N24" i="256"/>
  <c r="A24" i="256"/>
  <c r="N23" i="256"/>
  <c r="B23" i="256"/>
  <c r="N22" i="256"/>
  <c r="A22" i="256"/>
  <c r="N21" i="256"/>
  <c r="N9" i="256" s="1"/>
  <c r="A21" i="256"/>
  <c r="BU45" i="254" l="1"/>
  <c r="BU42" i="254"/>
  <c r="BU39" i="254"/>
  <c r="BU36" i="254"/>
  <c r="BU33" i="254"/>
  <c r="BU30" i="254" l="1"/>
  <c r="BV45" i="254"/>
  <c r="BU44" i="254"/>
  <c r="BU43" i="254"/>
  <c r="BV42" i="254"/>
  <c r="BU41" i="254"/>
  <c r="BU40" i="254"/>
  <c r="BV39" i="254"/>
  <c r="BU38" i="254"/>
  <c r="BU37" i="254"/>
  <c r="BV36" i="254"/>
  <c r="BU137" i="254" s="1"/>
  <c r="BV137" i="254" s="1"/>
  <c r="BU35" i="254"/>
  <c r="BU34" i="254"/>
  <c r="BV33" i="254"/>
  <c r="BU32" i="254"/>
  <c r="BU31" i="254"/>
  <c r="BU28" i="254"/>
  <c r="BU29" i="254"/>
  <c r="P8" i="255"/>
  <c r="V8" i="255" s="1"/>
  <c r="AB8" i="255" s="1"/>
  <c r="AH8" i="255" s="1"/>
  <c r="AN8" i="255" s="1"/>
  <c r="AT8" i="255" s="1"/>
  <c r="AZ8" i="255" s="1"/>
  <c r="BF8" i="255" s="1"/>
  <c r="O8" i="255"/>
  <c r="U8" i="255" s="1"/>
  <c r="AA8" i="255" s="1"/>
  <c r="AG8" i="255" s="1"/>
  <c r="AM8" i="255" s="1"/>
  <c r="AS8" i="255" s="1"/>
  <c r="AY8" i="255" s="1"/>
  <c r="BE8" i="255" s="1"/>
  <c r="N8" i="255"/>
  <c r="T8" i="255" s="1"/>
  <c r="Z8" i="255" s="1"/>
  <c r="AF8" i="255" s="1"/>
  <c r="AL8" i="255" s="1"/>
  <c r="AR8" i="255" s="1"/>
  <c r="AX8" i="255" s="1"/>
  <c r="BD8" i="255" s="1"/>
  <c r="M8" i="255"/>
  <c r="S8" i="255" s="1"/>
  <c r="Y8" i="255" s="1"/>
  <c r="AE8" i="255" s="1"/>
  <c r="AK8" i="255" s="1"/>
  <c r="AQ8" i="255" s="1"/>
  <c r="AW8" i="255" s="1"/>
  <c r="BC8" i="255" s="1"/>
  <c r="L8" i="255"/>
  <c r="R8" i="255" s="1"/>
  <c r="X8" i="255" s="1"/>
  <c r="AD8" i="255" s="1"/>
  <c r="AJ8" i="255" s="1"/>
  <c r="AP8" i="255" s="1"/>
  <c r="AV8" i="255" s="1"/>
  <c r="BB8" i="255" s="1"/>
  <c r="BH31" i="255"/>
  <c r="BH30" i="255"/>
  <c r="BH29" i="255"/>
  <c r="BH28" i="255"/>
  <c r="BH27" i="255"/>
  <c r="BH26" i="255"/>
  <c r="BH25" i="255"/>
  <c r="BH24" i="255"/>
  <c r="BH23" i="255"/>
  <c r="BH22" i="255"/>
  <c r="BH21" i="255"/>
  <c r="BH20" i="255"/>
  <c r="BH19" i="255"/>
  <c r="BH12" i="255"/>
  <c r="BH13" i="255"/>
  <c r="BH14" i="255"/>
  <c r="BH15" i="255"/>
  <c r="BH16" i="255"/>
  <c r="BH17" i="255"/>
  <c r="BH11" i="255" l="1"/>
  <c r="BV37" i="254"/>
  <c r="BV32" i="254"/>
  <c r="BV34" i="254"/>
  <c r="BV28" i="254"/>
  <c r="BV40" i="254"/>
  <c r="BV41" i="254"/>
  <c r="BV30" i="254"/>
  <c r="BU176" i="254" s="1"/>
  <c r="BV176" i="254" s="1"/>
  <c r="BV29" i="254"/>
  <c r="BV31" i="254"/>
  <c r="BV38" i="254"/>
  <c r="BV43" i="254"/>
  <c r="BV44" i="254"/>
  <c r="BV35" i="254"/>
  <c r="BU25" i="254"/>
  <c r="BU22" i="254"/>
  <c r="BU19" i="254"/>
  <c r="BU16" i="254"/>
  <c r="BU13" i="254" l="1"/>
  <c r="BU27" i="254" l="1"/>
  <c r="BU26" i="254"/>
  <c r="BU24" i="254"/>
  <c r="BU23" i="254"/>
  <c r="BU21" i="254"/>
  <c r="BU20" i="254"/>
  <c r="BU18" i="254"/>
  <c r="BU17" i="254"/>
  <c r="BU15" i="254"/>
  <c r="BU14" i="254"/>
  <c r="D11" i="251" l="1"/>
  <c r="K8" i="255" l="1"/>
  <c r="Q8" i="255" s="1"/>
  <c r="W8" i="255" s="1"/>
  <c r="AC8" i="255" s="1"/>
  <c r="AI8" i="255" s="1"/>
  <c r="AO8" i="255" s="1"/>
  <c r="AU8" i="255" s="1"/>
  <c r="BA8" i="255" s="1"/>
  <c r="BV15" i="254" l="1"/>
  <c r="BU161" i="254" s="1"/>
  <c r="BV161" i="254" s="1"/>
  <c r="BV17" i="254"/>
  <c r="BV18" i="254"/>
  <c r="BU164" i="254" s="1"/>
  <c r="BV164" i="254" s="1"/>
  <c r="BV19" i="254"/>
  <c r="BV20" i="254"/>
  <c r="BV21" i="254"/>
  <c r="BU167" i="254" s="1"/>
  <c r="BV167" i="254" s="1"/>
  <c r="BV22" i="254"/>
  <c r="BV23" i="254"/>
  <c r="BV24" i="254"/>
  <c r="BU170" i="254" s="1"/>
  <c r="BV170" i="254" s="1"/>
  <c r="BV25" i="254"/>
  <c r="BV26" i="254"/>
  <c r="BV27" i="254"/>
  <c r="BU173" i="254" s="1"/>
  <c r="BV173" i="254" s="1"/>
  <c r="BV16" i="254" l="1"/>
  <c r="BH18" i="255"/>
  <c r="CS29" i="254"/>
  <c r="CS23" i="254"/>
  <c r="CS28" i="254" s="1"/>
  <c r="CS17" i="254"/>
  <c r="CS22" i="254" s="1"/>
  <c r="CS26" i="254" s="1"/>
  <c r="CS14" i="254"/>
  <c r="CS12" i="254"/>
  <c r="CS16" i="254" s="1"/>
  <c r="CS20" i="254" s="1"/>
  <c r="CS10" i="254"/>
  <c r="G10" i="254"/>
  <c r="H10" i="254" s="1"/>
  <c r="I10" i="254" s="1"/>
  <c r="J10" i="254" s="1"/>
  <c r="K10" i="254" s="1"/>
  <c r="L10" i="254" s="1"/>
  <c r="M10" i="254" s="1"/>
  <c r="N10" i="254" s="1"/>
  <c r="O10" i="254" s="1"/>
  <c r="P10" i="254" s="1"/>
  <c r="Q10" i="254" s="1"/>
  <c r="R10" i="254" s="1"/>
  <c r="S10" i="254" s="1"/>
  <c r="T10" i="254" s="1"/>
  <c r="U10" i="254" s="1"/>
  <c r="V10" i="254" s="1"/>
  <c r="W10" i="254" s="1"/>
  <c r="X10" i="254" s="1"/>
  <c r="Y10" i="254" s="1"/>
  <c r="Z10" i="254" s="1"/>
  <c r="AA10" i="254" s="1"/>
  <c r="AB10" i="254" s="1"/>
  <c r="AC10" i="254" s="1"/>
  <c r="AD10" i="254" s="1"/>
  <c r="AE10" i="254" s="1"/>
  <c r="AF10" i="254" s="1"/>
  <c r="AG10" i="254" s="1"/>
  <c r="AH10" i="254" s="1"/>
  <c r="AI10" i="254" s="1"/>
  <c r="AJ10" i="254" s="1"/>
  <c r="AK10" i="254" s="1"/>
  <c r="AL10" i="254" s="1"/>
  <c r="AM10" i="254" s="1"/>
  <c r="AN10" i="254" s="1"/>
  <c r="AO10" i="254" s="1"/>
  <c r="AP10" i="254" s="1"/>
  <c r="AQ10" i="254" s="1"/>
  <c r="AR10" i="254" s="1"/>
  <c r="AS10" i="254" s="1"/>
  <c r="AT10" i="254" s="1"/>
  <c r="AU10" i="254" s="1"/>
  <c r="AV10" i="254" s="1"/>
  <c r="AW10" i="254" s="1"/>
  <c r="AX10" i="254" s="1"/>
  <c r="AY10" i="254" s="1"/>
  <c r="AZ10" i="254" s="1"/>
  <c r="BA10" i="254" s="1"/>
  <c r="BB10" i="254" s="1"/>
  <c r="BC10" i="254" s="1"/>
  <c r="BD10" i="254" s="1"/>
  <c r="BE10" i="254" s="1"/>
  <c r="BF10" i="254" s="1"/>
  <c r="BG10" i="254" s="1"/>
  <c r="BH10" i="254" s="1"/>
  <c r="BI10" i="254" s="1"/>
  <c r="BJ10" i="254" s="1"/>
  <c r="BK10" i="254" s="1"/>
  <c r="BL10" i="254" s="1"/>
  <c r="BM10" i="254" s="1"/>
  <c r="BN10" i="254" s="1"/>
  <c r="BO10" i="254" s="1"/>
  <c r="BP10" i="254" s="1"/>
  <c r="BQ10" i="254" s="1"/>
  <c r="CS6" i="254"/>
  <c r="BV14" i="254" l="1"/>
  <c r="BV13" i="254"/>
  <c r="BV7" i="254" s="1"/>
  <c r="A14" i="226" l="1"/>
  <c r="A10" i="226" l="1"/>
  <c r="N10" i="226"/>
  <c r="A11" i="226"/>
  <c r="N11" i="226"/>
  <c r="A12" i="226"/>
  <c r="N12" i="226"/>
  <c r="A13" i="226"/>
  <c r="N13" i="226"/>
  <c r="N14" i="226"/>
  <c r="A15" i="226"/>
  <c r="A16" i="226"/>
  <c r="N16" i="226"/>
  <c r="A17" i="226"/>
  <c r="N17" i="226"/>
  <c r="A18" i="226"/>
  <c r="N18" i="226"/>
  <c r="A19" i="226"/>
  <c r="N19" i="226"/>
  <c r="A20" i="226"/>
  <c r="N20" i="226"/>
  <c r="A21" i="226"/>
  <c r="N21" i="226"/>
  <c r="A22" i="226"/>
  <c r="N22" i="226"/>
  <c r="A23" i="226"/>
  <c r="N23" i="226"/>
  <c r="A24" i="226"/>
  <c r="N24" i="226"/>
  <c r="A25" i="226"/>
  <c r="N25" i="226"/>
  <c r="A26" i="226"/>
  <c r="N26" i="226"/>
  <c r="A27" i="226"/>
  <c r="N27" i="226"/>
  <c r="A28" i="226"/>
  <c r="N28" i="226"/>
  <c r="A29" i="226"/>
  <c r="N29" i="226"/>
  <c r="A30" i="226"/>
  <c r="N30" i="226"/>
  <c r="A31" i="226"/>
  <c r="N31" i="226"/>
  <c r="A32" i="226"/>
  <c r="N32" i="226"/>
  <c r="A33" i="226"/>
  <c r="N33" i="226"/>
  <c r="A34" i="226"/>
  <c r="N34" i="226"/>
  <c r="A35" i="226"/>
  <c r="N35" i="226"/>
  <c r="A36" i="226"/>
  <c r="N36" i="226"/>
  <c r="A37" i="226"/>
  <c r="N37" i="226"/>
  <c r="A38" i="226"/>
  <c r="N38" i="226"/>
  <c r="A39" i="226"/>
  <c r="N39" i="226"/>
  <c r="A40" i="226"/>
  <c r="N40" i="226"/>
  <c r="A41" i="226"/>
  <c r="N41" i="226"/>
  <c r="A42" i="226"/>
  <c r="N42" i="226"/>
  <c r="A43" i="226"/>
  <c r="N43" i="226"/>
  <c r="A44" i="226"/>
  <c r="N44" i="226"/>
  <c r="A45" i="226"/>
  <c r="N45" i="226"/>
  <c r="A46" i="226"/>
  <c r="N46" i="226"/>
  <c r="A47" i="226"/>
  <c r="N47" i="226"/>
  <c r="A48" i="226"/>
  <c r="N48" i="226"/>
  <c r="A49" i="226"/>
  <c r="N49" i="226"/>
  <c r="A50" i="226"/>
  <c r="N50" i="226"/>
  <c r="A51" i="226"/>
  <c r="N51" i="226"/>
  <c r="A52" i="226"/>
  <c r="N52" i="226"/>
  <c r="A53" i="226"/>
  <c r="N53" i="226"/>
  <c r="A54" i="226"/>
  <c r="N54" i="226"/>
  <c r="A55" i="226"/>
  <c r="N55" i="226"/>
  <c r="A56" i="226"/>
  <c r="N56" i="226"/>
  <c r="A57" i="226"/>
  <c r="N57" i="226"/>
  <c r="A58" i="226"/>
  <c r="N58" i="226"/>
  <c r="A59" i="226"/>
  <c r="N59" i="226"/>
  <c r="G38" i="261"/>
  <c r="G33" i="261" s="1"/>
  <c r="G6" i="261" s="1"/>
  <c r="F16" i="251" s="1"/>
  <c r="N9" i="226" l="1"/>
  <c r="BU47" i="254"/>
  <c r="BV47" i="254" s="1"/>
  <c r="BH8" i="255" l="1"/>
  <c r="BU110" i="254" l="1"/>
  <c r="BV110" i="254" s="1"/>
  <c r="BV8" i="254" l="1"/>
  <c r="BU155" i="254"/>
  <c r="BV155" i="254" s="1"/>
  <c r="BV9" i="25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FEMA</author>
  </authors>
  <commentList>
    <comment ref="F10" authorId="0" shapeId="0" xr:uid="{00000000-0006-0000-0200-000001000000}">
      <text>
        <r>
          <rPr>
            <sz val="12"/>
            <color indexed="81"/>
            <rFont val="Tahoma"/>
            <family val="2"/>
          </rPr>
          <t>Enter first day of applicant's work week.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FEMA</author>
  </authors>
  <commentList>
    <comment ref="J8" authorId="0" shapeId="0" xr:uid="{00000000-0006-0000-0300-000001000000}">
      <text>
        <r>
          <rPr>
            <sz val="12"/>
            <color indexed="81"/>
            <rFont val="Tahoma"/>
            <family val="2"/>
          </rPr>
          <t>Enter first day of applicant's work week.</t>
        </r>
      </text>
    </comment>
  </commentList>
</comments>
</file>

<file path=xl/sharedStrings.xml><?xml version="1.0" encoding="utf-8"?>
<sst xmlns="http://schemas.openxmlformats.org/spreadsheetml/2006/main" count="3480" uniqueCount="1454">
  <si>
    <t>Capacity</t>
  </si>
  <si>
    <t>UNIT PRICE</t>
  </si>
  <si>
    <t>PREPARED BY:</t>
  </si>
  <si>
    <t>TITLE:</t>
  </si>
  <si>
    <t>TOTAL</t>
  </si>
  <si>
    <t>COST</t>
  </si>
  <si>
    <t>QUANTITY</t>
  </si>
  <si>
    <t>HP</t>
  </si>
  <si>
    <t>T</t>
  </si>
  <si>
    <t>HR</t>
  </si>
  <si>
    <t>MI</t>
  </si>
  <si>
    <t>APPLICANT</t>
  </si>
  <si>
    <t>DISASTER #</t>
  </si>
  <si>
    <t>CATEGORY</t>
  </si>
  <si>
    <t>TOTAL COST</t>
  </si>
  <si>
    <t>Unit</t>
  </si>
  <si>
    <t>UNIT</t>
  </si>
  <si>
    <t>EQUIPMENT / OPERATOR INFORMATION</t>
  </si>
  <si>
    <t>Equip. Code #</t>
  </si>
  <si>
    <t>Operator's Name</t>
  </si>
  <si>
    <t>Yes</t>
  </si>
  <si>
    <t>No</t>
  </si>
  <si>
    <t>Equip. Rate</t>
  </si>
  <si>
    <t xml:space="preserve">Equipment Name 
</t>
  </si>
  <si>
    <t>FT</t>
  </si>
  <si>
    <t>PT</t>
  </si>
  <si>
    <t>REG / OT</t>
  </si>
  <si>
    <t>TOTAL REG HOURS</t>
  </si>
  <si>
    <t>REG TIME 
TOTAL</t>
  </si>
  <si>
    <t>TOTAL OT HOURS</t>
  </si>
  <si>
    <t>OT TOTAL</t>
  </si>
  <si>
    <t>TOTAL HOURS</t>
  </si>
  <si>
    <t>RATES / COSTS</t>
  </si>
  <si>
    <t>TOTAL HRS</t>
  </si>
  <si>
    <t>HOURLY RATE</t>
  </si>
  <si>
    <t>BENEFIT RATE</t>
  </si>
  <si>
    <t>TOTAL HOURLY</t>
  </si>
  <si>
    <t>Name</t>
  </si>
  <si>
    <t>REG</t>
  </si>
  <si>
    <t>OT1</t>
  </si>
  <si>
    <t xml:space="preserve">    </t>
  </si>
  <si>
    <t>SUMMARY OF RECORDS</t>
  </si>
  <si>
    <t>FA Equipment</t>
  </si>
  <si>
    <t>DISASTER#</t>
  </si>
  <si>
    <t>FORCE ACCOUNT LABOR RECORD</t>
  </si>
  <si>
    <t>After review of the pay policy, are EXEMPT employees eligible for OT?</t>
  </si>
  <si>
    <t>EMPLOYEE NAME / TITLE</t>
  </si>
  <si>
    <t>STATUS</t>
  </si>
  <si>
    <t>Title</t>
  </si>
  <si>
    <t>FORCE ACCOUNT EQUIPMENT RECORD</t>
  </si>
  <si>
    <t>OT2</t>
  </si>
  <si>
    <t>Enter OT1 Rate</t>
  </si>
  <si>
    <t>COST CODES USED (YEAR)</t>
  </si>
  <si>
    <t>DESCRIPTION OF WORK PERFORMED</t>
  </si>
  <si>
    <t>DATE PURCHASED</t>
  </si>
  <si>
    <t>QUAN.</t>
  </si>
  <si>
    <t>DATE USED</t>
  </si>
  <si>
    <t>VENDOR</t>
  </si>
  <si>
    <t>FA Material</t>
  </si>
  <si>
    <t>NA</t>
  </si>
  <si>
    <t>FA Straight Labor</t>
  </si>
  <si>
    <t>FA Overtime Labor</t>
  </si>
  <si>
    <t>PA ID#</t>
  </si>
  <si>
    <t>SUMMARY TYPE</t>
  </si>
  <si>
    <t xml:space="preserve">    DATES &amp; HOURS WORKED</t>
  </si>
  <si>
    <t>MATERIAL DETAILS</t>
  </si>
  <si>
    <t>CONTRACT WORK RECORD</t>
  </si>
  <si>
    <t xml:space="preserve">DATE: </t>
  </si>
  <si>
    <t>DATES WORKED</t>
  </si>
  <si>
    <t>CONTRACTOR</t>
  </si>
  <si>
    <t>BILLING/INVOICE#</t>
  </si>
  <si>
    <t>DESCRIPTION OF WORK</t>
  </si>
  <si>
    <t>CONTRACTOR DETAILS</t>
  </si>
  <si>
    <t>Contracts</t>
  </si>
  <si>
    <t>Equipment</t>
  </si>
  <si>
    <t>Notes</t>
  </si>
  <si>
    <t>Capacity or Size</t>
  </si>
  <si>
    <t>MUTUAL AID RECORD</t>
  </si>
  <si>
    <t>GRAND TOTAL</t>
  </si>
  <si>
    <t>TOTAL LABOR COST</t>
  </si>
  <si>
    <t>MUTUAL AID ENTITY</t>
  </si>
  <si>
    <t>DATES WORKED (if applicable)</t>
  </si>
  <si>
    <t>MUTUAL AID LABOR DETAILS</t>
  </si>
  <si>
    <t>INVOICE#</t>
  </si>
  <si>
    <t>INVOICE DATE</t>
  </si>
  <si>
    <t>MUTUAL AID EQUIPMENT DETAILS</t>
  </si>
  <si>
    <t>TOTAL EQUIPMENT COSTS</t>
  </si>
  <si>
    <t>EQUIPMENT NAME (if applicable)</t>
  </si>
  <si>
    <t>LABORER NAME/TITLE/PAY TYPE      (OVERTIME/DOUBLE TIME)</t>
  </si>
  <si>
    <t>DATES OPERATED (if applicable)</t>
  </si>
  <si>
    <t>MUTUAL AID MATERIAL DETAILS</t>
  </si>
  <si>
    <t>TOTAL MATERIAL COSTS</t>
  </si>
  <si>
    <t>MATERIAL NAME/DESCRIPTION</t>
  </si>
  <si>
    <t>UNIT                           (if applicable)</t>
  </si>
  <si>
    <t>Unit (Hr/Mi)</t>
  </si>
  <si>
    <t>Mutual Aid Agreement</t>
  </si>
  <si>
    <t>NAME/DESCRIPTION</t>
  </si>
  <si>
    <t>Made By: Kyle Deshaies</t>
  </si>
  <si>
    <t>HOURS/ MILES</t>
  </si>
  <si>
    <t>PA ID #</t>
  </si>
  <si>
    <t>MEALS AND LODGING EXPENSES</t>
  </si>
  <si>
    <t>FORCE ACCOUNT MATERIAL RECORD/</t>
  </si>
  <si>
    <t>TOTAL MILES</t>
  </si>
  <si>
    <t>Hr.</t>
  </si>
  <si>
    <t>Mi.</t>
  </si>
  <si>
    <t>Hours</t>
  </si>
  <si>
    <t>Miles</t>
  </si>
  <si>
    <t>HOURS/MILES USED EACH DAY</t>
  </si>
  <si>
    <t>INVOICE</t>
  </si>
  <si>
    <t>STOCK</t>
  </si>
  <si>
    <t>DATES RENTED</t>
  </si>
  <si>
    <t>RENTAL DETAILS</t>
  </si>
  <si>
    <t>Rented Equipment</t>
  </si>
  <si>
    <t>TOTAL UNITS</t>
  </si>
  <si>
    <t>ORIGIN</t>
  </si>
  <si>
    <t>RENTED EQUIPMENT RECORD</t>
  </si>
  <si>
    <t>Enter OT2 Rate</t>
  </si>
  <si>
    <t>to 125</t>
  </si>
  <si>
    <t>112Ft Ladder</t>
  </si>
  <si>
    <t>Truck, Tractor</t>
  </si>
  <si>
    <t>Aerial Lift, Truck Mounted</t>
  </si>
  <si>
    <t>DR-4702-KY</t>
  </si>
  <si>
    <t>C</t>
  </si>
  <si>
    <t>DR-4762-VT</t>
  </si>
  <si>
    <t>FEMA 2023 Schedule of Equipment Rates</t>
  </si>
  <si>
    <t>A</t>
  </si>
  <si>
    <t>B</t>
  </si>
  <si>
    <t>D</t>
  </si>
  <si>
    <t>E</t>
  </si>
  <si>
    <t>F</t>
  </si>
  <si>
    <t>G</t>
  </si>
  <si>
    <t>H</t>
  </si>
  <si>
    <t>Cost Code</t>
  </si>
  <si>
    <t>Specifications/Manufacturer</t>
  </si>
  <si>
    <t>2023 Rates</t>
  </si>
  <si>
    <t>Air Compressor</t>
  </si>
  <si>
    <r>
      <rPr>
        <sz val="6"/>
        <rFont val="Calibri"/>
        <family val="2"/>
      </rPr>
      <t>Miscellaneous Tank Mounted Air Compressors
80/25</t>
    </r>
  </si>
  <si>
    <t>41 CFM</t>
  </si>
  <si>
    <t>to 10</t>
  </si>
  <si>
    <t>Hoses included</t>
  </si>
  <si>
    <t>hour</t>
  </si>
  <si>
    <t>Multiquip DIS100SSK4F</t>
  </si>
  <si>
    <t>103 CFM</t>
  </si>
  <si>
    <t>to 30</t>
  </si>
  <si>
    <t>Sullivan-Palatek D130Q6IZ</t>
  </si>
  <si>
    <t>130 CFM</t>
  </si>
  <si>
    <t>to 50</t>
  </si>
  <si>
    <t>Grimmer-Schmidt 175</t>
  </si>
  <si>
    <t>175 CFM</t>
  </si>
  <si>
    <t>to 90</t>
  </si>
  <si>
    <t>Sullivan-Palatek D375QH6CA</t>
  </si>
  <si>
    <t>400 CFM</t>
  </si>
  <si>
    <t>to 145</t>
  </si>
  <si>
    <t>Grimmer-Schmidt 800</t>
  </si>
  <si>
    <t>575 CFM</t>
  </si>
  <si>
    <t>to 230</t>
  </si>
  <si>
    <t>Ingersoll Rand XP1200WCU</t>
  </si>
  <si>
    <t>1100 CFM</t>
  </si>
  <si>
    <t>to 355</t>
  </si>
  <si>
    <t>Sullair 1600DTQCA</t>
  </si>
  <si>
    <t>1600 CFM</t>
  </si>
  <si>
    <t>to 500</t>
  </si>
  <si>
    <t>Ambulance</t>
  </si>
  <si>
    <t>GVW 8600 Pounds</t>
  </si>
  <si>
    <t>to 298</t>
  </si>
  <si>
    <t>GVW 11000 Pounds</t>
  </si>
  <si>
    <t>to 414</t>
  </si>
  <si>
    <t>Board, Arrow</t>
  </si>
  <si>
    <t>Miscellaneous Trailer mounted Arrow Boards</t>
  </si>
  <si>
    <t>to 8</t>
  </si>
  <si>
    <t>Trailer Mounted</t>
  </si>
  <si>
    <t>Board, Message</t>
  </si>
  <si>
    <t>Miscellaneous CMSBBI</t>
  </si>
  <si>
    <t>to 5</t>
  </si>
  <si>
    <t>Auger, Portable</t>
  </si>
  <si>
    <t>Miscellaneous One Man Wheel Mount</t>
  </si>
  <si>
    <t>16 In</t>
  </si>
  <si>
    <t>to 6</t>
  </si>
  <si>
    <t>Miscellaneous Portable Earth Auger</t>
  </si>
  <si>
    <t>18 In</t>
  </si>
  <si>
    <t>to 13</t>
  </si>
  <si>
    <t>Auger, Tractor Mntd</t>
  </si>
  <si>
    <t>Miscellaneous TLB Auger Mount</t>
  </si>
  <si>
    <t>36 In</t>
  </si>
  <si>
    <t>Includes digger, boom &amp; mounting hardware</t>
  </si>
  <si>
    <t>Auger, Truck Mntd</t>
  </si>
  <si>
    <t>Miscellaneous DH-Avg</t>
  </si>
  <si>
    <t>24 In</t>
  </si>
  <si>
    <t>to 100</t>
  </si>
  <si>
    <t>8'x8'x10' Drophammer</t>
  </si>
  <si>
    <t>Hydraulic Post Driver</t>
  </si>
  <si>
    <t>Miscellaneous VIB-Avg</t>
  </si>
  <si>
    <t>Hyd. Impact Hammer</t>
  </si>
  <si>
    <t>Auger</t>
  </si>
  <si>
    <r>
      <rPr>
        <sz val="6"/>
        <rFont val="Calibri"/>
        <family val="2"/>
      </rPr>
      <t>Horizontal Directional Boring
Machine</t>
    </r>
  </si>
  <si>
    <t>250 X 100</t>
  </si>
  <si>
    <t>to 300</t>
  </si>
  <si>
    <t>DD-140B YR-2003</t>
  </si>
  <si>
    <t>Auger, Directional Boring Machine</t>
  </si>
  <si>
    <r>
      <rPr>
        <sz val="6"/>
        <rFont val="Calibri"/>
        <family val="2"/>
      </rPr>
      <t>Miscellaneous 7K - Horizontal Drilling
Machines</t>
    </r>
  </si>
  <si>
    <t>7,000 lbs</t>
  </si>
  <si>
    <t>to 25</t>
  </si>
  <si>
    <t>Maximum Thrust 7K Lbs</t>
  </si>
  <si>
    <t>8067-1</t>
  </si>
  <si>
    <t>Directional Boring Machine</t>
  </si>
  <si>
    <t>Vermeer D24X40A (disc. 2001)</t>
  </si>
  <si>
    <t>Spindle Torque 4000 ft/lb</t>
  </si>
  <si>
    <t>Bush Hog</t>
  </si>
  <si>
    <t>New Holland 272GMS</t>
  </si>
  <si>
    <t>72-IN cutting width</t>
  </si>
  <si>
    <t>8068-1</t>
  </si>
  <si>
    <t>Vermeer MC3700</t>
  </si>
  <si>
    <t>12-FT cutting width</t>
  </si>
  <si>
    <t>8068-2</t>
  </si>
  <si>
    <t>Bush Hog 2820 Average Retail Rental Rates</t>
  </si>
  <si>
    <t>85-IN cutting width</t>
  </si>
  <si>
    <t>Automobile</t>
  </si>
  <si>
    <t>2018 Ford Fusion S Sedan MSRP</t>
  </si>
  <si>
    <t>to 130</t>
  </si>
  <si>
    <t>2007 Ford F150 XL Reg Cab 4x2</t>
  </si>
  <si>
    <t>Automobile, Police</t>
  </si>
  <si>
    <r>
      <rPr>
        <sz val="6"/>
        <rFont val="Calibri"/>
        <family val="2"/>
      </rPr>
      <t>2018 Ford Police Interceptor sedan MSRP,
Ford Government Sales</t>
    </r>
  </si>
  <si>
    <t>to 250</t>
  </si>
  <si>
    <t>Ford Explorer</t>
  </si>
  <si>
    <t>to 210</t>
  </si>
  <si>
    <t>Motorcycle, Police</t>
  </si>
  <si>
    <t>Honda ST1300PA Police Motorcycle MSRP</t>
  </si>
  <si>
    <t>Automobile - Chevy Trailblazer</t>
  </si>
  <si>
    <t>Avalanche 4x4 Gas (Disc. 2009)</t>
  </si>
  <si>
    <t>to 282</t>
  </si>
  <si>
    <t>mile</t>
  </si>
  <si>
    <t>Automobile - Ford Expedition</t>
  </si>
  <si>
    <r>
      <rPr>
        <sz val="6"/>
        <rFont val="Calibri"/>
        <family val="2"/>
      </rPr>
      <t>On-Highway Light Duty Trucks - 4X4 1 1/2 310
CONV DIESEL</t>
    </r>
  </si>
  <si>
    <t>to 310</t>
  </si>
  <si>
    <t>Fire Command Center</t>
  </si>
  <si>
    <t>MRAP Armored Rescue Vehicle</t>
  </si>
  <si>
    <t>Military Surplus Vehicle</t>
  </si>
  <si>
    <t>375-450</t>
  </si>
  <si>
    <t>MRAP C-MTV</t>
  </si>
  <si>
    <t>gvwr 55000 Lbs</t>
  </si>
  <si>
    <t>to 350</t>
  </si>
  <si>
    <t>All Terrain Vehicle</t>
  </si>
  <si>
    <t>Polaris Youth Sportsman 110 EFI</t>
  </si>
  <si>
    <t>6.5-7.5</t>
  </si>
  <si>
    <t>Polaris Youth Phoenix 200</t>
  </si>
  <si>
    <t>7.6-8.6</t>
  </si>
  <si>
    <t>Ranger 150 EFI</t>
  </si>
  <si>
    <t>9.0-10.0</t>
  </si>
  <si>
    <t>RZR 200 EFI</t>
  </si>
  <si>
    <t>12-14.0</t>
  </si>
  <si>
    <t>Factored from 8080 ($$/cc)</t>
  </si>
  <si>
    <t>15-17</t>
  </si>
  <si>
    <t>Vitacci Terminator 300cc</t>
  </si>
  <si>
    <t>18-20</t>
  </si>
  <si>
    <t>Gasoline</t>
  </si>
  <si>
    <t>26-28</t>
  </si>
  <si>
    <t>Rate interpolated</t>
  </si>
  <si>
    <t>38-40</t>
  </si>
  <si>
    <t>44-46</t>
  </si>
  <si>
    <t>Polaris Ranger XP900</t>
  </si>
  <si>
    <t>Barge, Deck</t>
  </si>
  <si>
    <t>Miscellaneous Deck Cargo Barges</t>
  </si>
  <si>
    <t>Miscellaneous 300 -  Deck Cargo Barges</t>
  </si>
  <si>
    <t>50'x35'x9'</t>
  </si>
  <si>
    <t>N/A</t>
  </si>
  <si>
    <t>Push by Tug-Boat</t>
  </si>
  <si>
    <t>Miscellaneous Deck 1100 -  Deck Cargo Barges</t>
  </si>
  <si>
    <t>120'x45'x10-FT</t>
  </si>
  <si>
    <t>Miscellaneous 1250 - Deck Cargo Barges</t>
  </si>
  <si>
    <t>140'x45'x10-FT</t>
  </si>
  <si>
    <t>Boat, Tow</t>
  </si>
  <si>
    <t>Miscellaneous 55 - Tow Boats</t>
  </si>
  <si>
    <t>50' - 64'</t>
  </si>
  <si>
    <t>to 870</t>
  </si>
  <si>
    <t>Steel</t>
  </si>
  <si>
    <t>Miscellaneous 60 21 - Tow Boats</t>
  </si>
  <si>
    <t>to 1050</t>
  </si>
  <si>
    <t>Miscellaneous 70 30 -  Tow Boats</t>
  </si>
  <si>
    <t>65' - 99'</t>
  </si>
  <si>
    <t>to 1350</t>
  </si>
  <si>
    <t>Miscellaneous 120 -  Tow Boats</t>
  </si>
  <si>
    <t>100' - 124''</t>
  </si>
  <si>
    <t>to 2000</t>
  </si>
  <si>
    <t>Airboat</t>
  </si>
  <si>
    <t>815 AGIS Airboat w/spray unit</t>
  </si>
  <si>
    <t>to 556</t>
  </si>
  <si>
    <t>to 450</t>
  </si>
  <si>
    <t>Swamp Buggy</t>
  </si>
  <si>
    <t>ARGO Conquest 800 Outfitter</t>
  </si>
  <si>
    <t>to 36</t>
  </si>
  <si>
    <t>Compactor, 2-ton pavement roller</t>
  </si>
  <si>
    <t>Bid-well 2450</t>
  </si>
  <si>
    <t>to 76'</t>
  </si>
  <si>
    <t>to 40</t>
  </si>
  <si>
    <t>Boat, Row</t>
  </si>
  <si>
    <t>Miscellaneous Rowboat</t>
  </si>
  <si>
    <t>Heavy duty</t>
  </si>
  <si>
    <t>Boat, Runabout</t>
  </si>
  <si>
    <t>Marine Equipment Runabouts - 13</t>
  </si>
  <si>
    <t>to 60</t>
  </si>
  <si>
    <t>Boat, Tender</t>
  </si>
  <si>
    <t>Marine Equipment Tenders - 12</t>
  </si>
  <si>
    <t>to 16'</t>
  </si>
  <si>
    <t>Inboard with 360 degree drive</t>
  </si>
  <si>
    <t>Boat, Push</t>
  </si>
  <si>
    <t>Miscellaneous 400 -  Push Boats</t>
  </si>
  <si>
    <t>to 49'</t>
  </si>
  <si>
    <t>to 435</t>
  </si>
  <si>
    <t>Flat hull</t>
  </si>
  <si>
    <t>Miscellaneous 525 - Push Boats</t>
  </si>
  <si>
    <t>50' - 74'</t>
  </si>
  <si>
    <t>to 525</t>
  </si>
  <si>
    <t>Miscellaneous 705 - Push Boats</t>
  </si>
  <si>
    <t>to 705</t>
  </si>
  <si>
    <t>Miscellaneous 870 - Push Boats</t>
  </si>
  <si>
    <t>Boat, Debris Removal Skiff</t>
  </si>
  <si>
    <t>Debris Removal Skiff</t>
  </si>
  <si>
    <t>Length 48'</t>
  </si>
  <si>
    <t>to 200</t>
  </si>
  <si>
    <t>New 2023 rate</t>
  </si>
  <si>
    <t>Boat, Jet</t>
  </si>
  <si>
    <t>Boat, Jet (Woolridge Xtra Plus Inboard)</t>
  </si>
  <si>
    <t>Length 20' 4"</t>
  </si>
  <si>
    <t>Shallow Draft</t>
  </si>
  <si>
    <t>Boat, Tug</t>
  </si>
  <si>
    <t>Miscellaneous 100 - Inland Tug Boats</t>
  </si>
  <si>
    <t>Length 16'</t>
  </si>
  <si>
    <t>Miscellaneous 175 - Inland Tug Boats</t>
  </si>
  <si>
    <t>Length 18'</t>
  </si>
  <si>
    <t>to 175</t>
  </si>
  <si>
    <t>With Steering Nozzle</t>
  </si>
  <si>
    <t>Miscellaneous 250 - Inland Tug Boats</t>
  </si>
  <si>
    <t>Length 26'</t>
  </si>
  <si>
    <t>Miscellaneous 380 - Inland Tug Boats</t>
  </si>
  <si>
    <t>Length 40'</t>
  </si>
  <si>
    <t>to 380</t>
  </si>
  <si>
    <t>Standard Rudder</t>
  </si>
  <si>
    <t>Miscellaneous 700 - Inland Tug Boats</t>
  </si>
  <si>
    <t>Length 51'</t>
  </si>
  <si>
    <t>to 700</t>
  </si>
  <si>
    <t>Twin Screw</t>
  </si>
  <si>
    <t>Jet Ski</t>
  </si>
  <si>
    <t>2002 Seadoo GTX</t>
  </si>
  <si>
    <t>to 155</t>
  </si>
  <si>
    <t>2018 Seadoo GTX</t>
  </si>
  <si>
    <t>Boat, Inflatable Rescue Raft</t>
  </si>
  <si>
    <t>Zodiac C310 Solid 10’2″</t>
  </si>
  <si>
    <t>No outboard engine. Max for the C310 is 10-HP.</t>
  </si>
  <si>
    <t>Boat, removable engine</t>
  </si>
  <si>
    <t>2000 Johnson Outboard Motor</t>
  </si>
  <si>
    <t>to 220</t>
  </si>
  <si>
    <t>Self Propelled Pavement Brooms</t>
  </si>
  <si>
    <t>Lay-Mor 6HC/8HC</t>
  </si>
  <si>
    <t>to 37</t>
  </si>
  <si>
    <t>Broce RC-350 (disc. 2011)</t>
  </si>
  <si>
    <t>96"</t>
  </si>
  <si>
    <t>to 76</t>
  </si>
  <si>
    <t>Broom, Pavement, Mounted</t>
  </si>
  <si>
    <r>
      <rPr>
        <sz val="6"/>
        <rFont val="Calibri"/>
        <family val="2"/>
      </rPr>
      <t>Miscellaneous TRAC MOUNT PTO DRIVE - For
Mounting Pavement Brooms</t>
    </r>
  </si>
  <si>
    <t>72"</t>
  </si>
  <si>
    <t>Power Takeoff</t>
  </si>
  <si>
    <t>Broom, Pavement, Pull</t>
  </si>
  <si>
    <r>
      <rPr>
        <sz val="6"/>
        <rFont val="Calibri"/>
        <family val="2"/>
      </rPr>
      <t>Miscellaneous TRACTION PT - Pull Type
Pavement Brooms</t>
    </r>
  </si>
  <si>
    <t>84"</t>
  </si>
  <si>
    <t>Pull Type</t>
  </si>
  <si>
    <t>8154-1</t>
  </si>
  <si>
    <t>Skid Steer for Broom</t>
  </si>
  <si>
    <t>Bobcat 453 (disc. 2001)</t>
  </si>
  <si>
    <t>to 15.7</t>
  </si>
  <si>
    <t>for propelling mounted broom</t>
  </si>
  <si>
    <t>Terramite TSS46</t>
  </si>
  <si>
    <t>6 or 8-FT broom heads</t>
  </si>
  <si>
    <t>to 33</t>
  </si>
  <si>
    <t>Sweeper, Pavement</t>
  </si>
  <si>
    <t>Elgin - Pelican SE</t>
  </si>
  <si>
    <t>66" &amp; 36" broom widths, 3.6-CY hopper</t>
  </si>
  <si>
    <t>Five Star - Broom Bear</t>
  </si>
  <si>
    <t>Max 120” sweep width, 4.5-CY hopper</t>
  </si>
  <si>
    <t>Freightliner FL70 engine</t>
  </si>
  <si>
    <t>Bus</t>
  </si>
  <si>
    <t>to 185</t>
  </si>
  <si>
    <t>Blower</t>
  </si>
  <si>
    <t>to 27</t>
  </si>
  <si>
    <t>8183-1</t>
  </si>
  <si>
    <t>Mosquito Sprayer</t>
  </si>
  <si>
    <t>Adapco - Guardian 95 ES</t>
  </si>
  <si>
    <t>to 186 CFM</t>
  </si>
  <si>
    <t>to 9.5</t>
  </si>
  <si>
    <t>Back-pack Blower</t>
  </si>
  <si>
    <t>to 4.4</t>
  </si>
  <si>
    <t>Walkbehind Blower</t>
  </si>
  <si>
    <t>Chainsaw</t>
  </si>
  <si>
    <t>Bar Length = 20"</t>
  </si>
  <si>
    <t>3.0 cu in</t>
  </si>
  <si>
    <t>to 3</t>
  </si>
  <si>
    <t>Heavy Duty</t>
  </si>
  <si>
    <t>5.0 cu in</t>
  </si>
  <si>
    <t>6.0 cu in</t>
  </si>
  <si>
    <t>to 7</t>
  </si>
  <si>
    <t>Bar Length = 16"</t>
  </si>
  <si>
    <t>2.5 cu in</t>
  </si>
  <si>
    <t>to 2</t>
  </si>
  <si>
    <t>Light Duty</t>
  </si>
  <si>
    <t>Bar Length = 25"</t>
  </si>
  <si>
    <t>7.0 cu in</t>
  </si>
  <si>
    <t>to 9</t>
  </si>
  <si>
    <t>Chainsaw, Pole</t>
  </si>
  <si>
    <t>Bar Length = 18"</t>
  </si>
  <si>
    <t>Hydraulic</t>
  </si>
  <si>
    <t>Skidder, Log</t>
  </si>
  <si>
    <t>Deere 748E (disc. 1995)</t>
  </si>
  <si>
    <t>11.52 ft2</t>
  </si>
  <si>
    <t>to 165</t>
  </si>
  <si>
    <t>Deere 648G II (disc. 2000)</t>
  </si>
  <si>
    <t>10.45 ft2</t>
  </si>
  <si>
    <t>to 153</t>
  </si>
  <si>
    <t>Cutter, Brush</t>
  </si>
  <si>
    <t>Kershaw 800 (disc. 1998)</t>
  </si>
  <si>
    <t>7 ft 8 in</t>
  </si>
  <si>
    <t>Cutting Width</t>
  </si>
  <si>
    <t>Kershaw 10-8 (disc. 1993)</t>
  </si>
  <si>
    <t>Kershaw 1200 (disc. 2010)</t>
  </si>
  <si>
    <t>9 ft 9 in</t>
  </si>
  <si>
    <t>to 245</t>
  </si>
  <si>
    <r>
      <rPr>
        <sz val="6"/>
        <rFont val="Calibri"/>
        <family val="2"/>
      </rPr>
      <t>Cutting Width. Will process up to 8" diameter
material</t>
    </r>
  </si>
  <si>
    <t>Buncher, Cutter</t>
  </si>
  <si>
    <t>Caterpillar 511 Feller Buncher</t>
  </si>
  <si>
    <t>26.6 ft reach</t>
  </si>
  <si>
    <t>to 247</t>
  </si>
  <si>
    <t>Log Trailer</t>
  </si>
  <si>
    <t>Log Trailer (Fixed Gooseneck Trailer Level 3 40)</t>
  </si>
  <si>
    <t>40 tons</t>
  </si>
  <si>
    <t>Deck Length 13 - 47 ft</t>
  </si>
  <si>
    <t>Chipper, Brush</t>
  </si>
  <si>
    <t>Woodchuck WC-9HD (disc. 2000)</t>
  </si>
  <si>
    <t>Bandit 65 (disc. 2002)</t>
  </si>
  <si>
    <t>6 In</t>
  </si>
  <si>
    <t>Vermeer 1600A (disc. 2002)</t>
  </si>
  <si>
    <t>8 In</t>
  </si>
  <si>
    <t>Mitts &amp; Merrill K12F6 (disc. 2006)</t>
  </si>
  <si>
    <t>Morbark Eeger Beever 1922</t>
  </si>
  <si>
    <t>19 In</t>
  </si>
  <si>
    <t>to 174</t>
  </si>
  <si>
    <t>Loader - Tractor - Knuckleboom</t>
  </si>
  <si>
    <r>
      <rPr>
        <sz val="6"/>
        <rFont val="Calibri"/>
        <family val="2"/>
      </rPr>
      <t>2022 Barko 595ML Crawler Mounted Log
Loader</t>
    </r>
  </si>
  <si>
    <r>
      <rPr>
        <sz val="6"/>
        <rFont val="Calibri"/>
        <family val="2"/>
      </rPr>
      <t>7,770 lbs (32' radius) to 38,180 lbs 12'
radius</t>
    </r>
  </si>
  <si>
    <t>Loader - Wheel</t>
  </si>
  <si>
    <t>Deere 644L Hybrid</t>
  </si>
  <si>
    <t>4.3 cu yd</t>
  </si>
  <si>
    <t>to 231</t>
  </si>
  <si>
    <t>Clamshell &amp; Dragline, Crawler</t>
  </si>
  <si>
    <t>Northwest 50-D/5065</t>
  </si>
  <si>
    <t>149,999 lbs</t>
  </si>
  <si>
    <t>to 238</t>
  </si>
  <si>
    <t>Bucket not included in rate</t>
  </si>
  <si>
    <t>Northwest 180-D (76 ton)</t>
  </si>
  <si>
    <t>250,000 lbs</t>
  </si>
  <si>
    <t>to 520</t>
  </si>
  <si>
    <t>Clamshell, Truck mounted</t>
  </si>
  <si>
    <t>American 5530</t>
  </si>
  <si>
    <t>to 150,000 lbs</t>
  </si>
  <si>
    <r>
      <rPr>
        <sz val="6"/>
        <rFont val="Calibri"/>
        <family val="2"/>
      </rPr>
      <t>Carrier HP: 238
Crane HP: 128</t>
    </r>
  </si>
  <si>
    <t>BOMAG Compactor</t>
  </si>
  <si>
    <t>BW100AD-3</t>
  </si>
  <si>
    <t>Tandem Vibratory Compactor</t>
  </si>
  <si>
    <t>Compactor -2-Ton Pavement Roller</t>
  </si>
  <si>
    <t>Single Drum Vibratory Compactor</t>
  </si>
  <si>
    <t>to 28</t>
  </si>
  <si>
    <t>Compactor, Hand Held</t>
  </si>
  <si>
    <t>Miscellaneous Hand Held Vibratory Compactor</t>
  </si>
  <si>
    <t>Compactor, towed, vibratory drum</t>
  </si>
  <si>
    <t>Essick VR-54TEDD (disc. 1991)</t>
  </si>
  <si>
    <t>Smooth Drum Width 54"</t>
  </si>
  <si>
    <t>to 45</t>
  </si>
  <si>
    <t>Plus towing vehicle</t>
  </si>
  <si>
    <t>Compactor, vibratory drum</t>
  </si>
  <si>
    <t>2013 BOMAG BW-120AD-4 (disc. 2013)</t>
  </si>
  <si>
    <t>Drum Width 47.2"</t>
  </si>
  <si>
    <t>to 34</t>
  </si>
  <si>
    <t>Compactor, pnuematic, wheel</t>
  </si>
  <si>
    <t>BOMAG BW11-RH</t>
  </si>
  <si>
    <t>68" width</t>
  </si>
  <si>
    <t>to 85</t>
  </si>
  <si>
    <t>Vibratory Compactor</t>
  </si>
  <si>
    <t>CATERPILLAR CP-563D (disc. 2003)</t>
  </si>
  <si>
    <t>Drum Width 51"</t>
  </si>
  <si>
    <t>Single Drum</t>
  </si>
  <si>
    <t>Compactor, Sanitation</t>
  </si>
  <si>
    <t>CMI Terex 3-35C (disc. 2009)</t>
  </si>
  <si>
    <t>Terex TC400</t>
  </si>
  <si>
    <t>to 390</t>
  </si>
  <si>
    <t>836 (disc. 2001)</t>
  </si>
  <si>
    <t>Compactor, towed, pneumatic, wheel</t>
  </si>
  <si>
    <t>Hercules PT-11</t>
  </si>
  <si>
    <t>13 tons</t>
  </si>
  <si>
    <t>11-Wheels (Towed)</t>
  </si>
  <si>
    <r>
      <rPr>
        <sz val="6"/>
        <rFont val="Calibri"/>
        <family val="2"/>
      </rPr>
      <t>Compactor, Towed Steel Drum Static
Compactor</t>
    </r>
  </si>
  <si>
    <t>Hercules GTD 54120</t>
  </si>
  <si>
    <t>Feeder, Grizzly</t>
  </si>
  <si>
    <r>
      <rPr>
        <sz val="6"/>
        <rFont val="Calibri"/>
        <family val="2"/>
      </rPr>
      <t>Misc Vibratory Grizzly Feeder, 35" x 14', single
deck</t>
    </r>
  </si>
  <si>
    <r>
      <rPr>
        <sz val="6"/>
        <rFont val="Calibri"/>
        <family val="2"/>
      </rPr>
      <t>Misc Vibratory Grizzly Feeder, 52" x 20', single
deck</t>
    </r>
  </si>
  <si>
    <r>
      <rPr>
        <sz val="6"/>
        <rFont val="Calibri"/>
        <family val="2"/>
      </rPr>
      <t>Misc Vibratory Grizzly Feeder, 62" x 30',
double deck</t>
    </r>
  </si>
  <si>
    <t>to 75</t>
  </si>
  <si>
    <t>Dozer, crawler</t>
  </si>
  <si>
    <t>Komatsu D37E-2 (disc. 1993)</t>
  </si>
  <si>
    <t>Case 850K LGP (disc. 2004)</t>
  </si>
  <si>
    <t>2.6 cu yd</t>
  </si>
  <si>
    <t>to 96</t>
  </si>
  <si>
    <t>Caterpillar D6E (disc. 1996)</t>
  </si>
  <si>
    <t>Komatsu D87E-2 (disc. 2004)</t>
  </si>
  <si>
    <t>9.2 cu yd</t>
  </si>
  <si>
    <t>Caterpillar D8R SERIES II (disc. 2013</t>
  </si>
  <si>
    <t>11.4 cu yd</t>
  </si>
  <si>
    <t>to 307</t>
  </si>
  <si>
    <t>Caterpillar D10T (disc. 2014)</t>
  </si>
  <si>
    <t>24.2 cu yd</t>
  </si>
  <si>
    <t>to 574</t>
  </si>
  <si>
    <t>Semi-U Blade</t>
  </si>
  <si>
    <t>Caterpillar D11R (disc. 2007)</t>
  </si>
  <si>
    <t>45.0 cu yd</t>
  </si>
  <si>
    <t>to 850</t>
  </si>
  <si>
    <t>Dozer, wheel</t>
  </si>
  <si>
    <t>Caterpillar 814F (disc. 2006)</t>
  </si>
  <si>
    <t>3.49 cu yd</t>
  </si>
  <si>
    <t>to 240</t>
  </si>
  <si>
    <t>Caterpillar 824G II (disc. 2006)</t>
  </si>
  <si>
    <t>6.11 cu yd</t>
  </si>
  <si>
    <t>to 339</t>
  </si>
  <si>
    <t>Caterpillar 834G (disc. 2006)</t>
  </si>
  <si>
    <t>10.33 cu yd</t>
  </si>
  <si>
    <t>to 477</t>
  </si>
  <si>
    <t>Caterpillar 844G (disc. 2009)</t>
  </si>
  <si>
    <t>to 625</t>
  </si>
  <si>
    <t>Box Scraper</t>
  </si>
  <si>
    <t>84" Rome Model 5C Pull Scraper</t>
  </si>
  <si>
    <t>4.1 cu yd</t>
  </si>
  <si>
    <t>Add 60 HP tractor for pulling</t>
  </si>
  <si>
    <t>Bucket, Clamshell</t>
  </si>
  <si>
    <t>Miscellaneous 1LW</t>
  </si>
  <si>
    <t>1.0 CY</t>
  </si>
  <si>
    <r>
      <rPr>
        <sz val="6"/>
        <rFont val="Calibri"/>
        <family val="2"/>
      </rPr>
      <t>Includes teeth. Does not include
Clamshell &amp; Dragline</t>
    </r>
  </si>
  <si>
    <t>Miscellaneous 2-1/2LW</t>
  </si>
  <si>
    <t>2.5 CY</t>
  </si>
  <si>
    <t>Miscellaneous 5LW</t>
  </si>
  <si>
    <t>5.0 CY</t>
  </si>
  <si>
    <t>Miscellaneous 7-1/2S</t>
  </si>
  <si>
    <t>7.5 CY</t>
  </si>
  <si>
    <r>
      <rPr>
        <sz val="6"/>
        <rFont val="Calibri"/>
        <family val="2"/>
      </rPr>
      <t>Does not include Clamshell &amp;
Dragline</t>
    </r>
  </si>
  <si>
    <t>Bucket, Dragline</t>
  </si>
  <si>
    <t>Miscellaneous 2L</t>
  </si>
  <si>
    <t>2.0 CY</t>
  </si>
  <si>
    <t>Does not include Clamshell &amp;</t>
  </si>
  <si>
    <t>Dragline</t>
  </si>
  <si>
    <t>Miscellaneous 5L</t>
  </si>
  <si>
    <t>5 CY</t>
  </si>
  <si>
    <t>Does not include Clamshell &amp; Dragline</t>
  </si>
  <si>
    <t>Miscellaneous 10L</t>
  </si>
  <si>
    <t>10 CY</t>
  </si>
  <si>
    <t>Miscellaneous 14M</t>
  </si>
  <si>
    <t>14 CY</t>
  </si>
  <si>
    <t>Excavator, Hydraulic</t>
  </si>
  <si>
    <t>Bobcat 331E (disc. 2006)</t>
  </si>
  <si>
    <t>0.06 CY</t>
  </si>
  <si>
    <t>Crawler, includes bucket</t>
  </si>
  <si>
    <t>Komatsu PC120-6 (disc. 2008)</t>
  </si>
  <si>
    <t>0.61 CY</t>
  </si>
  <si>
    <t>to 89</t>
  </si>
  <si>
    <t>Hyundai R210LC-7A (disc. 2010)</t>
  </si>
  <si>
    <t>1.2 CY</t>
  </si>
  <si>
    <t>to 143</t>
  </si>
  <si>
    <t>Komatsu PC300 LC-7 (disc. 2007)</t>
  </si>
  <si>
    <t>2.56 CY</t>
  </si>
  <si>
    <t>to 246</t>
  </si>
  <si>
    <t>Deere 650D LC (disc. 2010)</t>
  </si>
  <si>
    <t>4.04 CY</t>
  </si>
  <si>
    <t>to 463</t>
  </si>
  <si>
    <t>Caterpillar 6015</t>
  </si>
  <si>
    <t>7.8 CY</t>
  </si>
  <si>
    <t>to 665</t>
  </si>
  <si>
    <t>Miscellaneous 150.1-200 MTONS</t>
  </si>
  <si>
    <t>12.6 CY</t>
  </si>
  <si>
    <t>Excavator, Truck Mounted</t>
  </si>
  <si>
    <t>2008 Gradall XL 3100 III (disc. 2011)</t>
  </si>
  <si>
    <t>0.57 CY</t>
  </si>
  <si>
    <t>to 184</t>
  </si>
  <si>
    <t>Truck Mounted</t>
  </si>
  <si>
    <t>2003 Gradall XL 4100 III (Disc. 2011)</t>
  </si>
  <si>
    <t>0.62 CY</t>
  </si>
  <si>
    <t>2006 Gradall XL 5100 (disc. 2006)</t>
  </si>
  <si>
    <t>1.25 CY</t>
  </si>
  <si>
    <t>Trowel, Concrete</t>
  </si>
  <si>
    <t>Walk-Behind Concrete Floor Trowel</t>
  </si>
  <si>
    <t>48 IN</t>
  </si>
  <si>
    <t>to 12</t>
  </si>
  <si>
    <t>Forklift</t>
  </si>
  <si>
    <t>Toyota 42-6FGU25 (disc. 2000)</t>
  </si>
  <si>
    <t>5,000 Lbs</t>
  </si>
  <si>
    <t>to 59</t>
  </si>
  <si>
    <t>Mitsubishi FD55N</t>
  </si>
  <si>
    <t>12,000 Lbs</t>
  </si>
  <si>
    <t>to 77</t>
  </si>
  <si>
    <t>Komatsu FD80T-8 (disc. 2005)</t>
  </si>
  <si>
    <t>18,000 Lbs</t>
  </si>
  <si>
    <t>Taylor TE-450M (disc. 1998)</t>
  </si>
  <si>
    <t>45,000 lbs</t>
  </si>
  <si>
    <t>to 215</t>
  </si>
  <si>
    <t>Fork Lift material handler</t>
  </si>
  <si>
    <t>Caterpillar TH360B (disc. 2007)</t>
  </si>
  <si>
    <t>to 95</t>
  </si>
  <si>
    <t>Caterpillar TH460B (disc. 2007)</t>
  </si>
  <si>
    <t>9,000 Lbs</t>
  </si>
  <si>
    <t>Caterpillar TH560B (disc. 2008)</t>
  </si>
  <si>
    <t>10,000 lbs</t>
  </si>
  <si>
    <t>to 118</t>
  </si>
  <si>
    <t>10,000 Lbs</t>
  </si>
  <si>
    <t>Fork Lift Accessory</t>
  </si>
  <si>
    <r>
      <rPr>
        <sz val="6"/>
        <rFont val="Calibri"/>
        <family val="2"/>
      </rPr>
      <t>Top Clamp Forks for handling logs, pipes,
beams, etc. (attaches to forklifts)</t>
    </r>
  </si>
  <si>
    <t>Generator</t>
  </si>
  <si>
    <t>Miscellaneous GAS 5,500 W</t>
  </si>
  <si>
    <t>5.5 KW</t>
  </si>
  <si>
    <t>to 5.5</t>
  </si>
  <si>
    <t>Portable; No Enclosure</t>
  </si>
  <si>
    <t>Miscellaneous DIESEL 17,000 W</t>
  </si>
  <si>
    <t>17 KW</t>
  </si>
  <si>
    <t>to 17</t>
  </si>
  <si>
    <t>Miscellaneous DIESEL 45 KW</t>
  </si>
  <si>
    <t>47.5 kW</t>
  </si>
  <si>
    <t>Miscellaneous DIESEL 100 KW</t>
  </si>
  <si>
    <t>100 KW</t>
  </si>
  <si>
    <t>Miscellaneous DIESEL 150 KW</t>
  </si>
  <si>
    <t>150 KW</t>
  </si>
  <si>
    <t>to 150</t>
  </si>
  <si>
    <t>Miscellaneous DIESEL 225 KW</t>
  </si>
  <si>
    <t>210 KW</t>
  </si>
  <si>
    <t>Miscellaneous DIESEL 300 KW</t>
  </si>
  <si>
    <t>280 KW</t>
  </si>
  <si>
    <t>to 280</t>
  </si>
  <si>
    <t>Open or Enclosed</t>
  </si>
  <si>
    <t>Miscellaneous DIESEL 350 KW</t>
  </si>
  <si>
    <t>350 KW</t>
  </si>
  <si>
    <t>8317-400</t>
  </si>
  <si>
    <t>Miscellaneous DIESEL 400 KW</t>
  </si>
  <si>
    <t>400 KW</t>
  </si>
  <si>
    <t>to 400</t>
  </si>
  <si>
    <t>Miscellaneous DIESEL 500 KW</t>
  </si>
  <si>
    <t>500 KW</t>
  </si>
  <si>
    <t>Miscellaneous DIESEL 700 KW</t>
  </si>
  <si>
    <t>700 KW</t>
  </si>
  <si>
    <t>Open</t>
  </si>
  <si>
    <t>Caterpillar XQC1200 (Enclosed)</t>
  </si>
  <si>
    <t>1150 KW</t>
  </si>
  <si>
    <t>to 1500</t>
  </si>
  <si>
    <t>Prime Output @ 60 Hz 1260 KW</t>
  </si>
  <si>
    <t>Generator, 2,500 KW</t>
  </si>
  <si>
    <t>2500 KW</t>
  </si>
  <si>
    <t>to 2500</t>
  </si>
  <si>
    <t>Miscellaneous DIESEL 1000 KW</t>
  </si>
  <si>
    <t>1000 KW</t>
  </si>
  <si>
    <t>to 1000</t>
  </si>
  <si>
    <t>Miscellaneous DIESEL 1500 KW</t>
  </si>
  <si>
    <t>1500 KW</t>
  </si>
  <si>
    <t>Enclosed</t>
  </si>
  <si>
    <t>to 1150</t>
  </si>
  <si>
    <t>Miscellaneous DIESEL 40 KW</t>
  </si>
  <si>
    <t>40 KW</t>
  </si>
  <si>
    <t>Miscellaneous DIESEL 25 KW</t>
  </si>
  <si>
    <t>20 KW</t>
  </si>
  <si>
    <t>to 35</t>
  </si>
  <si>
    <t>Miscellaneous DIESEL 800 KW</t>
  </si>
  <si>
    <t>800 KW</t>
  </si>
  <si>
    <t>to 800</t>
  </si>
  <si>
    <t>Miscellaneous DIESEL 900 KW</t>
  </si>
  <si>
    <t>900 KW</t>
  </si>
  <si>
    <t>to 900</t>
  </si>
  <si>
    <t>Graders</t>
  </si>
  <si>
    <t>Ingram MG690 (disc. 1999)</t>
  </si>
  <si>
    <t>10 Ft</t>
  </si>
  <si>
    <t>to 110</t>
  </si>
  <si>
    <t>Rigid Frame equipment</t>
  </si>
  <si>
    <t>CAT 12H (disc. 2007)</t>
  </si>
  <si>
    <t>12 Ft</t>
  </si>
  <si>
    <t>Articulated Frame equipment</t>
  </si>
  <si>
    <t>CAT 160H (disc. 2007)</t>
  </si>
  <si>
    <t>14 Ft</t>
  </si>
  <si>
    <t>to 180</t>
  </si>
  <si>
    <t>CAT 140</t>
  </si>
  <si>
    <t>168 x 24 x 0.9 ft</t>
  </si>
  <si>
    <t>Hose, Discharge</t>
  </si>
  <si>
    <t>Miscellaneous DH-3/25</t>
  </si>
  <si>
    <t>3 In Discharge Diameter</t>
  </si>
  <si>
    <t>Per 25 foot length Includes couplings</t>
  </si>
  <si>
    <t>Miscellaneous DH-4/25</t>
  </si>
  <si>
    <t>4 in Discharge Diameter</t>
  </si>
  <si>
    <t>Miscellaneous DH-6/25</t>
  </si>
  <si>
    <t>6 In Discharge Diameter</t>
  </si>
  <si>
    <t>Discharge Hose, 8-IN</t>
  </si>
  <si>
    <t>8 In Discharge Diameter</t>
  </si>
  <si>
    <t>Discharge Hose, 12-IN</t>
  </si>
  <si>
    <t>12 In Discharge Diameter</t>
  </si>
  <si>
    <t>Discharge Hose, 16-IN</t>
  </si>
  <si>
    <t>16 In Discharge Diameter</t>
  </si>
  <si>
    <t>Hose, Suction</t>
  </si>
  <si>
    <t>Suction Hose - SH-3/25</t>
  </si>
  <si>
    <t>3 In Diameter</t>
  </si>
  <si>
    <t>Miscellaneous SH-4/25</t>
  </si>
  <si>
    <t>4 In Diameter</t>
  </si>
  <si>
    <t>Miscellaneous SH-6/25</t>
  </si>
  <si>
    <t>6 In Diameter</t>
  </si>
  <si>
    <t>Suction Hose, 8-IN</t>
  </si>
  <si>
    <t>8 In Diameter</t>
  </si>
  <si>
    <t>Suction Hose, 12-IN</t>
  </si>
  <si>
    <t>12 In Diameter</t>
  </si>
  <si>
    <t>Suction Hose, 16-IN</t>
  </si>
  <si>
    <t>16 In Diameter</t>
  </si>
  <si>
    <t>Loader, Crawler</t>
  </si>
  <si>
    <t>ASV PT-30 (disc. 2010)</t>
  </si>
  <si>
    <t>1600 lb Tipping Load</t>
  </si>
  <si>
    <t>to 33.7</t>
  </si>
  <si>
    <t>Compact Track Loader</t>
  </si>
  <si>
    <t>Bobcat T190 (disc. 2013)</t>
  </si>
  <si>
    <t>14.0 CF</t>
  </si>
  <si>
    <t>to 66</t>
  </si>
  <si>
    <t>Deere 605C (disc. 2020)</t>
  </si>
  <si>
    <t>1.7 cu yd</t>
  </si>
  <si>
    <t>to 99</t>
  </si>
  <si>
    <t>Standard Crawler Loader, includes bucket</t>
  </si>
  <si>
    <t>Caterpillar 963C (disc. 2007)</t>
  </si>
  <si>
    <t>3.2 cu yd</t>
  </si>
  <si>
    <t>to 158</t>
  </si>
  <si>
    <t>Caterpillar 973C (disc. 2010)</t>
  </si>
  <si>
    <t>4.19 cu yd</t>
  </si>
  <si>
    <t>to 239</t>
  </si>
  <si>
    <t>Loader, Wheel</t>
  </si>
  <si>
    <t>Gehl 280 (disc. 2009)</t>
  </si>
  <si>
    <t>0.7 cu yd</t>
  </si>
  <si>
    <t>to 39</t>
  </si>
  <si>
    <t>Non-Articulated Wheel Loader</t>
  </si>
  <si>
    <t>Gehl AWS36 (disc. 2012)</t>
  </si>
  <si>
    <t>1.0 cu yd</t>
  </si>
  <si>
    <t>Caterpillar 914G (disc. 2014)</t>
  </si>
  <si>
    <t>Articulated Wheel Loader</t>
  </si>
  <si>
    <t>New Holland W110B TC - 4WD</t>
  </si>
  <si>
    <t>2.1 cu yd</t>
  </si>
  <si>
    <t>to 123</t>
  </si>
  <si>
    <t>Deere 644K - 4WD (disc. 2019)</t>
  </si>
  <si>
    <t>4.2 cu yd</t>
  </si>
  <si>
    <t>to 229</t>
  </si>
  <si>
    <t>Case 921C - 4WD (disc. 2008)</t>
  </si>
  <si>
    <t>5.0 cu yd</t>
  </si>
  <si>
    <t>to 248</t>
  </si>
  <si>
    <t>CAT 972H (Disc. 2012) - 4WDs</t>
  </si>
  <si>
    <t>6.0 cu yd</t>
  </si>
  <si>
    <t>to 287</t>
  </si>
  <si>
    <t>Komatsu WA500-6 (disc. 2012)</t>
  </si>
  <si>
    <t>7.3 cu yd</t>
  </si>
  <si>
    <t>to 353</t>
  </si>
  <si>
    <t>Komatsu WA600-6 (disc. 2019); 4WD</t>
  </si>
  <si>
    <t>8.4 cu yd</t>
  </si>
  <si>
    <t>to 502</t>
  </si>
  <si>
    <t>Tractor, Wheel</t>
  </si>
  <si>
    <t>John Deere 6605 (disc. 2005)</t>
  </si>
  <si>
    <t>100 IN.</t>
  </si>
  <si>
    <r>
      <rPr>
        <sz val="6"/>
        <rFont val="Calibri"/>
        <family val="2"/>
      </rPr>
      <t>Does not include mower attachment. Add
$5.24/Hour for flail Industrial towed mower</t>
    </r>
  </si>
  <si>
    <t>New Holland T6030 (disc. 2012)</t>
  </si>
  <si>
    <t>to 115</t>
  </si>
  <si>
    <t>Bucket attachment not included in rate</t>
  </si>
  <si>
    <t>Loader, Tractor, Wheel</t>
  </si>
  <si>
    <t>Case 580 SUPER L (disc. 2000)</t>
  </si>
  <si>
    <t>0.87 CY</t>
  </si>
  <si>
    <t>to 80</t>
  </si>
  <si>
    <t>Includes backhoe</t>
  </si>
  <si>
    <t>Mixer, Concrete Portable</t>
  </si>
  <si>
    <t>CMG-4S - Portable Tilt Drum Concrete Mixer</t>
  </si>
  <si>
    <t>4.0 cu ft</t>
  </si>
  <si>
    <t>Side Dump</t>
  </si>
  <si>
    <t>CMG-12E - Portable Tilt Drum Concrete Mixer</t>
  </si>
  <si>
    <t>12.0 cu ft</t>
  </si>
  <si>
    <t>Electric Powered, Side Dump</t>
  </si>
  <si>
    <t>Mixer, Concrete, Trailer Mntd</t>
  </si>
  <si>
    <r>
      <rPr>
        <sz val="6"/>
        <rFont val="Calibri"/>
        <family val="2"/>
      </rPr>
      <t>NTD-11E - Portable Trailer Mounted Concrete
Mixer</t>
    </r>
  </si>
  <si>
    <t>11.0 cu ft</t>
  </si>
  <si>
    <t>NTD-16G - Portable Trailer Mounted Concrete</t>
  </si>
  <si>
    <t>16.0 cu ft</t>
  </si>
  <si>
    <t>Gas Powered, Trailer Mounted</t>
  </si>
  <si>
    <t>Mixer</t>
  </si>
  <si>
    <t>Truck, Concrete Mixer</t>
  </si>
  <si>
    <t>XCMG G10NX1</t>
  </si>
  <si>
    <t>13.1 cu yd</t>
  </si>
  <si>
    <t>to 331.2</t>
  </si>
  <si>
    <t>Self-Propelled (Diesel)</t>
  </si>
  <si>
    <t>Breaker, Pavement Hand-held</t>
  </si>
  <si>
    <t>Miscellaneous STANDARD 25-30 LBS</t>
  </si>
  <si>
    <t>80 - 90 Lbs</t>
  </si>
  <si>
    <t>Air powered, add compressor</t>
  </si>
  <si>
    <t>Breaker, Pavement</t>
  </si>
  <si>
    <t>Arrow Master 1350</t>
  </si>
  <si>
    <t>Vibrator, Concrete</t>
  </si>
  <si>
    <t>2-7/21</t>
  </si>
  <si>
    <t>2.5 in head, 16 ft shaft</t>
  </si>
  <si>
    <t>Electric Powered</t>
  </si>
  <si>
    <t>Spreader, Chip</t>
  </si>
  <si>
    <t>Etnyre Chip Spreader</t>
  </si>
  <si>
    <t>2.8 CY</t>
  </si>
  <si>
    <t>Bearcat 2002</t>
  </si>
  <si>
    <t>3.8 CY</t>
  </si>
  <si>
    <t>Spreader, Chip, Mounted</t>
  </si>
  <si>
    <r>
      <rPr>
        <sz val="6"/>
        <rFont val="Calibri"/>
        <family val="2"/>
      </rPr>
      <t>8-CONVEYOR - Chip Spreaders for Tail Gate
Mounting</t>
    </r>
  </si>
  <si>
    <t>8 Ft</t>
  </si>
  <si>
    <t>Trailer &amp; truck mounted.</t>
  </si>
  <si>
    <t>Paver, Asphalt, Towed</t>
  </si>
  <si>
    <t>Layton F-525</t>
  </si>
  <si>
    <t>96-144 in screed width</t>
  </si>
  <si>
    <t>Does not include towing vehicle</t>
  </si>
  <si>
    <t>Paver, Asphalt</t>
  </si>
  <si>
    <t>BOMAG BF223C Specs (disc. 2008)</t>
  </si>
  <si>
    <t>98.88 cu ft</t>
  </si>
  <si>
    <t>to 51</t>
  </si>
  <si>
    <t>Maximum Paving Width 157.48 in</t>
  </si>
  <si>
    <t>BOMAG BF815 (disc. 2010)</t>
  </si>
  <si>
    <t>8.0 Tons</t>
  </si>
  <si>
    <t>96-144 in screed width, 6 in depth</t>
  </si>
  <si>
    <t>Caterpillar AP655F</t>
  </si>
  <si>
    <t>250.0 Tons</t>
  </si>
  <si>
    <t>Up to 210.0 ft/min paving speed</t>
  </si>
  <si>
    <t>Cedarapids CR452 (disc. 2020)</t>
  </si>
  <si>
    <t>14.0 Tons, 219.0 CF</t>
  </si>
  <si>
    <t>Up to 290.0 ft/min paving speed</t>
  </si>
  <si>
    <t>Pickup, Asphalt</t>
  </si>
  <si>
    <t>Cadarapids CR-MS-4 (disc. 2020)</t>
  </si>
  <si>
    <t>to 113</t>
  </si>
  <si>
    <t>Cedarapids CR MS-2</t>
  </si>
  <si>
    <t>Blaw Knox MC330 (disc. 2007)</t>
  </si>
  <si>
    <t>Roadtec MTV-1000C</t>
  </si>
  <si>
    <t>to 275</t>
  </si>
  <si>
    <t>material transfer vehicle</t>
  </si>
  <si>
    <t>Striper, Self Propelled</t>
  </si>
  <si>
    <t>SELF-PROP 40</t>
  </si>
  <si>
    <t>40 Gal</t>
  </si>
  <si>
    <t>to 22</t>
  </si>
  <si>
    <t>SELF-PROP 90</t>
  </si>
  <si>
    <t>90 Gal</t>
  </si>
  <si>
    <t>Miscellaneous SELF-PROP 120</t>
  </si>
  <si>
    <t>120 Gal</t>
  </si>
  <si>
    <t>to 122</t>
  </si>
  <si>
    <t>Striper, Truck Mounted</t>
  </si>
  <si>
    <t>TRKMNT - Truck Mounted</t>
  </si>
  <si>
    <t>to 460</t>
  </si>
  <si>
    <t>Striper, Walk-behind</t>
  </si>
  <si>
    <t>WB SINGLE LINE</t>
  </si>
  <si>
    <t>12 Gal</t>
  </si>
  <si>
    <t>Single Line</t>
  </si>
  <si>
    <t>Paver Accessory - Belt Extension</t>
  </si>
  <si>
    <t>Miscellaneous 30 X 60'</t>
  </si>
  <si>
    <t>30" x 60'</t>
  </si>
  <si>
    <t>to 20</t>
  </si>
  <si>
    <t>Plow, Snow, Mounted Grader</t>
  </si>
  <si>
    <t>VP-10 - Grader Snow Removal Equipment</t>
  </si>
  <si>
    <t>126 in (10.5-FT)</t>
  </si>
  <si>
    <t>Add 8331 Grader</t>
  </si>
  <si>
    <t>SW-14 - Grader Snow Removal Equipment</t>
  </si>
  <si>
    <t>168 in (14-FT)</t>
  </si>
  <si>
    <t>Add 8332 Grader</t>
  </si>
  <si>
    <t>Plow, Truck Mounted</t>
  </si>
  <si>
    <t>One Way Plow</t>
  </si>
  <si>
    <t>13 Ft</t>
  </si>
  <si>
    <t>Add 8722 truck</t>
  </si>
  <si>
    <t>V-Plow R11 Leveling Wing</t>
  </si>
  <si>
    <t>11 Ft</t>
  </si>
  <si>
    <t>With leveling wing, add 8722 truck</t>
  </si>
  <si>
    <t>Spreader, Sand</t>
  </si>
  <si>
    <t>TAILGATE</t>
  </si>
  <si>
    <t>Tailgate, Chassis mounted</t>
  </si>
  <si>
    <t>PTO</t>
  </si>
  <si>
    <t>Truck not included</t>
  </si>
  <si>
    <t>DUMP BODY</t>
  </si>
  <si>
    <t>Dump Body mounted</t>
  </si>
  <si>
    <t>TRUCK MNT</t>
  </si>
  <si>
    <t>Truck Mounted, (10yd)</t>
  </si>
  <si>
    <t>Spreader, Chemical</t>
  </si>
  <si>
    <t>Miscellaneous 5 Spreader</t>
  </si>
  <si>
    <t>to 4</t>
  </si>
  <si>
    <t>Trailer &amp; truck mounted</t>
  </si>
  <si>
    <t>Pump, Trash Pump</t>
  </si>
  <si>
    <t>Miscellaneous 6 DIESEL</t>
  </si>
  <si>
    <t>6 In Pump</t>
  </si>
  <si>
    <t>to 70</t>
  </si>
  <si>
    <t>Self Priming, 90000 gph, add hoses</t>
  </si>
  <si>
    <t>Miscellaneous 4 DIESEL</t>
  </si>
  <si>
    <t>4 In Pump</t>
  </si>
  <si>
    <t>Self Priming, 44000 gph, add hoses</t>
  </si>
  <si>
    <t>Self Priming, 33000 gph, add hoses</t>
  </si>
  <si>
    <t>Miscellaneous 3 DIESEL</t>
  </si>
  <si>
    <t>3 In Pump</t>
  </si>
  <si>
    <t>to 15</t>
  </si>
  <si>
    <t>Self Priming, 18000 gph, add hoses</t>
  </si>
  <si>
    <t>Miscellaneous 2 DIESEL</t>
  </si>
  <si>
    <t>2 In Pump</t>
  </si>
  <si>
    <t>Self Priming, 10000 gph, add hoses</t>
  </si>
  <si>
    <t>Pump, Lightweight Centrifugal</t>
  </si>
  <si>
    <t>6M Alum./PORT.</t>
  </si>
  <si>
    <t>1.5 In pump</t>
  </si>
  <si>
    <t>6500 gph, add hoses</t>
  </si>
  <si>
    <t>8M Alum./PORT.</t>
  </si>
  <si>
    <t>10000 gph, add hoses</t>
  </si>
  <si>
    <t>18M ALUM./PORT.</t>
  </si>
  <si>
    <t>6,500 gph, add hoses</t>
  </si>
  <si>
    <t>Pump, Heavy Duty Centrifugal</t>
  </si>
  <si>
    <t>20M GASOLINE ELECTRIC START</t>
  </si>
  <si>
    <t>to 18</t>
  </si>
  <si>
    <t>20000 gph, add hoses</t>
  </si>
  <si>
    <t>Pump, Electric Submersible</t>
  </si>
  <si>
    <t>Miscellaneous 4  Three Phase 25 HP</t>
  </si>
  <si>
    <t>50.0 ft cable length, add hoses</t>
  </si>
  <si>
    <t>Miscellaneous 6  Three Phase 35 HP</t>
  </si>
  <si>
    <t>Pump, Centrifugal</t>
  </si>
  <si>
    <t>40M GASOLINE ELECTRIC START</t>
  </si>
  <si>
    <t>40,000 gph, add hoses</t>
  </si>
  <si>
    <t>90M GASOLINE ELECTRIC START Pump</t>
  </si>
  <si>
    <t>90,000 gph, add hoses</t>
  </si>
  <si>
    <t>350M DIESEL ELECTRIC START Pump</t>
  </si>
  <si>
    <t>12 In Pump</t>
  </si>
  <si>
    <t>350,000 gph, add hoses</t>
  </si>
  <si>
    <t>Pump</t>
  </si>
  <si>
    <t>to 425</t>
  </si>
  <si>
    <t>to 575</t>
  </si>
  <si>
    <t>to 650</t>
  </si>
  <si>
    <t>BB150 - Telescopic Boom Aerial Lift</t>
  </si>
  <si>
    <t>41 Ft</t>
  </si>
  <si>
    <r>
      <rPr>
        <sz val="6"/>
        <rFont val="Calibri"/>
        <family val="2"/>
      </rPr>
      <t>Platform Cap.: 670 lbs. Add this to a truck for
total lift and truck rate</t>
    </r>
  </si>
  <si>
    <t>BB180 - Telescopic Boom Aerial Lift</t>
  </si>
  <si>
    <t>61 Ft</t>
  </si>
  <si>
    <r>
      <rPr>
        <sz val="6"/>
        <rFont val="Calibri"/>
        <family val="2"/>
      </rPr>
      <t>Platform Cap.: 700 lbs. Add this to a truck for
total lift and truck rate</t>
    </r>
  </si>
  <si>
    <t>BB1100 - Articulating Boom Aerial Lift</t>
  </si>
  <si>
    <t>81 Ft</t>
  </si>
  <si>
    <r>
      <rPr>
        <sz val="6"/>
        <rFont val="Calibri"/>
        <family val="2"/>
      </rPr>
      <t>Platform Cap.: 600 lbs. Add this to a truck for
total lift and truck rate</t>
    </r>
  </si>
  <si>
    <t>BB1101 - Articulating Boom Aerial Lift</t>
  </si>
  <si>
    <t>101 Ft</t>
  </si>
  <si>
    <t>Aerial Lift, Self Propelled</t>
  </si>
  <si>
    <t>JLG 40IC (disc. 2000)</t>
  </si>
  <si>
    <t>40 Ft</t>
  </si>
  <si>
    <t>Platform Cap.: 500 lbs.</t>
  </si>
  <si>
    <t>Niftylift SD50</t>
  </si>
  <si>
    <t>60 Ft. Ht.</t>
  </si>
  <si>
    <t>to 21.6</t>
  </si>
  <si>
    <t>Articulating, Platform Cap.: 500 lbs.</t>
  </si>
  <si>
    <t>S9070RT-HC</t>
  </si>
  <si>
    <t>70 Ft. Ht.</t>
  </si>
  <si>
    <t>to 24.9</t>
  </si>
  <si>
    <t>Scissor Lift, Platform Cap.: 2000 lbs.</t>
  </si>
  <si>
    <t>JLG 1250AJP</t>
  </si>
  <si>
    <t>125 Ft. Ht.</t>
  </si>
  <si>
    <t>JLG 1500AJP</t>
  </si>
  <si>
    <t>150 Ft. Ht.</t>
  </si>
  <si>
    <t>to 99.8</t>
  </si>
  <si>
    <t>Articulating, Platform Cap.: 1000 lbs.</t>
  </si>
  <si>
    <t>I.C. Aerial Lift, Self-Propelled</t>
  </si>
  <si>
    <t>Miscellaneous BB1-40</t>
  </si>
  <si>
    <t>75"x155", 40Ft Ht.</t>
  </si>
  <si>
    <t>Scissor Lift</t>
  </si>
  <si>
    <t>Crane, Truck Mounted</t>
  </si>
  <si>
    <t>JLG 1000BT</t>
  </si>
  <si>
    <t>20,000 LBS</t>
  </si>
  <si>
    <t>55.0 ft boom length</t>
  </si>
  <si>
    <t>JLG 1700A</t>
  </si>
  <si>
    <t>36,000 LBS</t>
  </si>
  <si>
    <t>75.0 ft boom length</t>
  </si>
  <si>
    <t>Manitex - 30100C</t>
  </si>
  <si>
    <t>60,000 LBs</t>
  </si>
  <si>
    <t>100.0 ft boom length</t>
  </si>
  <si>
    <t>Trash Pump</t>
  </si>
  <si>
    <t>Self Priming, 25000 gph, add hoses</t>
  </si>
  <si>
    <t>Crane, Yard</t>
  </si>
  <si>
    <t>Shuttlelift 3330FL</t>
  </si>
  <si>
    <t>17000 lbs/8.5 tons</t>
  </si>
  <si>
    <t>30.2 ft boom length</t>
  </si>
  <si>
    <t>Crane, Rough Terrain</t>
  </si>
  <si>
    <t>Broderson RT-300-2C</t>
  </si>
  <si>
    <t>29983 lbs/15 tons</t>
  </si>
  <si>
    <t>60 ft boom length</t>
  </si>
  <si>
    <t>Crane, All Terrain</t>
  </si>
  <si>
    <t>Grove GMK2035E</t>
  </si>
  <si>
    <t>69886 lbs/34.9 tons</t>
  </si>
  <si>
    <t>to 157</t>
  </si>
  <si>
    <t>95 ft boom length</t>
  </si>
  <si>
    <t>Grove GMK3055</t>
  </si>
  <si>
    <t>119931 lbs/60 tons</t>
  </si>
  <si>
    <t>141 ft boom length</t>
  </si>
  <si>
    <t>Crane, Crawler Mounted Lattice Boom</t>
  </si>
  <si>
    <t>American HC-125 (disc. 2004)</t>
  </si>
  <si>
    <t>250004 lbs/125 tons</t>
  </si>
  <si>
    <t>300 ft boom length</t>
  </si>
  <si>
    <t>Saw, Concrete</t>
  </si>
  <si>
    <t>Miscellaneous 4.6-14MC</t>
  </si>
  <si>
    <t>14 In</t>
  </si>
  <si>
    <t>to 14</t>
  </si>
  <si>
    <t>4.625 in max cut depth</t>
  </si>
  <si>
    <t>Miscellaneous 10-26SPC</t>
  </si>
  <si>
    <t>26 In</t>
  </si>
  <si>
    <t>10.625 in max cut depth</t>
  </si>
  <si>
    <t>Miscellaneous 20-48SPC</t>
  </si>
  <si>
    <t>48 In</t>
  </si>
  <si>
    <t>to 65</t>
  </si>
  <si>
    <t>20.75 in max cut depth</t>
  </si>
  <si>
    <t>Chain Trencher, Wheel Mounted</t>
  </si>
  <si>
    <t>Vermeer V8550A (disc. 2008)</t>
  </si>
  <si>
    <t>60 in depth</t>
  </si>
  <si>
    <t>to 83</t>
  </si>
  <si>
    <t>Vermeer V120</t>
  </si>
  <si>
    <t>to 107</t>
  </si>
  <si>
    <t>Jackhammer (dry)</t>
  </si>
  <si>
    <t>Miscellaneous 25DRY</t>
  </si>
  <si>
    <t>25 lbs</t>
  </si>
  <si>
    <t>Air</t>
  </si>
  <si>
    <t>Add air compressor and hoses</t>
  </si>
  <si>
    <t>Jackhammer (wet)</t>
  </si>
  <si>
    <t>Miscellaneous 30WET</t>
  </si>
  <si>
    <t>30 lbs</t>
  </si>
  <si>
    <t>Scraper</t>
  </si>
  <si>
    <t>CAT 611 (Disc. 2004)</t>
  </si>
  <si>
    <t>15 cu yd heaped</t>
  </si>
  <si>
    <t>to 262.2</t>
  </si>
  <si>
    <t>621G (disc. 2010)</t>
  </si>
  <si>
    <t>22 cu yd heaped</t>
  </si>
  <si>
    <t>to 365</t>
  </si>
  <si>
    <t>631G (disc. 2010)</t>
  </si>
  <si>
    <t>34 cu yd heaped</t>
  </si>
  <si>
    <t>Caterpillar 651E (Disc.2006)</t>
  </si>
  <si>
    <t>44 cu yd heaped</t>
  </si>
  <si>
    <t>to 604</t>
  </si>
  <si>
    <t>Loader, Skid Steer</t>
  </si>
  <si>
    <t>Bobcat S70</t>
  </si>
  <si>
    <t>5.8 cu yd</t>
  </si>
  <si>
    <t>to 23.5</t>
  </si>
  <si>
    <t>Bobcat S205</t>
  </si>
  <si>
    <t>14 cu yd</t>
  </si>
  <si>
    <t>Bobcat S300 (disc. 2011)</t>
  </si>
  <si>
    <t>15.4 cu yd</t>
  </si>
  <si>
    <t>to 81</t>
  </si>
  <si>
    <t>Snow Plower, Salt Spreader</t>
  </si>
  <si>
    <t>Towed  Salt Spreader/Snow Plower</t>
  </si>
  <si>
    <t>26 ft X 8 ft</t>
  </si>
  <si>
    <t>Snow Blower, Truck Mounted</t>
  </si>
  <si>
    <t>Miscellaneous Mechanical</t>
  </si>
  <si>
    <t>60 in Cutting Width</t>
  </si>
  <si>
    <t>Miscellaneous 1400 - Rotary Snow Blowers</t>
  </si>
  <si>
    <t>99.375 in Cutting Width</t>
  </si>
  <si>
    <t>Miscellaneous 2000 - Rotary Snow Blowers</t>
  </si>
  <si>
    <t>102 in Cutting Width</t>
  </si>
  <si>
    <t>to 340</t>
  </si>
  <si>
    <t>Miscellaneous 2400 - Rotary Snow Blowers</t>
  </si>
  <si>
    <t>Snow Thrower, Walk Behind</t>
  </si>
  <si>
    <t>Toro Power Max® 826 OE (37780)</t>
  </si>
  <si>
    <t>40 ft throwing distance</t>
  </si>
  <si>
    <t>Toro 74523 MultiForce 60-in Blower</t>
  </si>
  <si>
    <r>
      <rPr>
        <sz val="6"/>
        <rFont val="Calibri"/>
        <family val="2"/>
      </rPr>
      <t>60-IN capable mower with 48-IN snow blower
attachment</t>
    </r>
  </si>
  <si>
    <t>8559-1</t>
  </si>
  <si>
    <t>SnowBroom</t>
  </si>
  <si>
    <t>Oshkosh Snow Broom</t>
  </si>
  <si>
    <t>to 450-500</t>
  </si>
  <si>
    <t>Snow Blower, Self Propelled</t>
  </si>
  <si>
    <t>Miscellaneous 2000</t>
  </si>
  <si>
    <t>2000 ft per minute</t>
  </si>
  <si>
    <t>102 in cutting width</t>
  </si>
  <si>
    <t>Miscellaneous 2500</t>
  </si>
  <si>
    <t>2500 ft per minute</t>
  </si>
  <si>
    <t>120 in cutting width</t>
  </si>
  <si>
    <t>8561-1</t>
  </si>
  <si>
    <t>Snow Blower</t>
  </si>
  <si>
    <t>MTE Snow Mauler</t>
  </si>
  <si>
    <t>to 428</t>
  </si>
  <si>
    <t>8561-2</t>
  </si>
  <si>
    <t>Vammas PSB 4500MTE</t>
  </si>
  <si>
    <t>to 420</t>
  </si>
  <si>
    <t>Miscellaneous 3500</t>
  </si>
  <si>
    <t>3500 ft per minute</t>
  </si>
  <si>
    <t>to 600</t>
  </si>
  <si>
    <t>96.0 in cutting width</t>
  </si>
  <si>
    <t>The Vammas 4500</t>
  </si>
  <si>
    <t>Snow Remover</t>
  </si>
  <si>
    <t>The Vammas 5500</t>
  </si>
  <si>
    <t>RM300</t>
  </si>
  <si>
    <t>Oshkosh Pavement Sweeper</t>
  </si>
  <si>
    <t>H-Series</t>
  </si>
  <si>
    <t>Dust Control De-ice Unit</t>
  </si>
  <si>
    <t>Hydro Pump with 100-ft of 1/2-in hose</t>
  </si>
  <si>
    <t>Loader-Backhoe, Wheel</t>
  </si>
  <si>
    <t>Kubota L39 Backhoe (disc. 2012)</t>
  </si>
  <si>
    <t>0.5 CY Loader bucket</t>
  </si>
  <si>
    <t>to 30.5</t>
  </si>
  <si>
    <t>CASE 580M</t>
  </si>
  <si>
    <t>1.0 CY Loader bucket</t>
  </si>
  <si>
    <t>CAT 420F (Disc. 2017)</t>
  </si>
  <si>
    <t>1.2 CY Loader bucket</t>
  </si>
  <si>
    <t>to 93</t>
  </si>
  <si>
    <t>CAT 430E IT</t>
  </si>
  <si>
    <t>1.31 CY Loader bucket</t>
  </si>
  <si>
    <t>to 102</t>
  </si>
  <si>
    <t>Distributor,  Asphalt</t>
  </si>
  <si>
    <t>Miscellaneous 550 GAL</t>
  </si>
  <si>
    <t>550 gal</t>
  </si>
  <si>
    <t>to 16</t>
  </si>
  <si>
    <t>Miscellaneous 1000G</t>
  </si>
  <si>
    <t>1000-gal</t>
  </si>
  <si>
    <t>to 38</t>
  </si>
  <si>
    <t>Miscellaneous 4000G</t>
  </si>
  <si>
    <t>4000-gal</t>
  </si>
  <si>
    <t>Distributor</t>
  </si>
  <si>
    <t>13-FT</t>
  </si>
  <si>
    <t>Trailer, Rear Dump</t>
  </si>
  <si>
    <t>Miscellaneous STANDARD 24 20</t>
  </si>
  <si>
    <t>20.0 cu yd 24.0 t</t>
  </si>
  <si>
    <r>
      <rPr>
        <sz val="6"/>
        <rFont val="Calibri"/>
        <family val="2"/>
      </rPr>
      <t>Cap.: 30 cy; Deck Length: 16-ft to 18-ft; Deck:
Level</t>
    </r>
  </si>
  <si>
    <t>Trailer, Equipment</t>
  </si>
  <si>
    <t>Miscellaneous LEVEL 2 30</t>
  </si>
  <si>
    <t>30 ton</t>
  </si>
  <si>
    <t>Miscellaneous DROP 2 40</t>
  </si>
  <si>
    <t>40 ton</t>
  </si>
  <si>
    <t>Miscellaneous DROP 3 60</t>
  </si>
  <si>
    <t>60 ton</t>
  </si>
  <si>
    <t>Miscellaneous FLUSH 4 120</t>
  </si>
  <si>
    <t>120 ton</t>
  </si>
  <si>
    <t>Trailer, Water</t>
  </si>
  <si>
    <t>Miscellaneous 1200 4000</t>
  </si>
  <si>
    <t>4000 gallon</t>
  </si>
  <si>
    <t>Miscellaneous 1200 6000</t>
  </si>
  <si>
    <t>6000 gallon</t>
  </si>
  <si>
    <t>Miscellaneous 1500 10000</t>
  </si>
  <si>
    <t>10000 gallon</t>
  </si>
  <si>
    <t>Miscellaneous 1500 14000</t>
  </si>
  <si>
    <t>14000 gallon</t>
  </si>
  <si>
    <t>Truck - Water Tanker</t>
  </si>
  <si>
    <t>Miscellaneous GAS 4X2 1500</t>
  </si>
  <si>
    <t>1500 gallon</t>
  </si>
  <si>
    <t>Trailer Mounted Brush Chippers</t>
  </si>
  <si>
    <t>Chipping Capacity: 25-IN HP 600</t>
  </si>
  <si>
    <t>25-IN</t>
  </si>
  <si>
    <t>Tub Grinder</t>
  </si>
  <si>
    <t>Morbark 223</t>
  </si>
  <si>
    <t>Chipping Capacity: 23-IN</t>
  </si>
  <si>
    <t>to 630</t>
  </si>
  <si>
    <t>Morbark 40/36 Tub Grinder</t>
  </si>
  <si>
    <t>Chipping Capacity: 24-IN</t>
  </si>
  <si>
    <t>800 to 850</t>
  </si>
  <si>
    <t>Hour</t>
  </si>
  <si>
    <t>Morbark 50/48X Tub Grinder</t>
  </si>
  <si>
    <t>Chipping Capacity: 28-IN</t>
  </si>
  <si>
    <t>Horizontal Grinder</t>
  </si>
  <si>
    <t>Vermeer HG6000 Horizontal Grinder</t>
  </si>
  <si>
    <t>Stump Grinder</t>
  </si>
  <si>
    <t>Vermeer SC852</t>
  </si>
  <si>
    <t>to 74</t>
  </si>
  <si>
    <t>24-in Grinding Wheel</t>
  </si>
  <si>
    <t>Sprayer, Seed</t>
  </si>
  <si>
    <t>Reinco HG-5-HA, Trailer Mounted</t>
  </si>
  <si>
    <t>Reinco HG-10GXA2, Trailer Mounted</t>
  </si>
  <si>
    <t>Reinco HG-30GX, Truck Mounted</t>
  </si>
  <si>
    <t>Mulcher, Trailer Mntd</t>
  </si>
  <si>
    <t>Finn B70</t>
  </si>
  <si>
    <t>to 33.5</t>
  </si>
  <si>
    <t>Reinco M65</t>
  </si>
  <si>
    <t>to 54</t>
  </si>
  <si>
    <t>Reinco M90</t>
  </si>
  <si>
    <t>Wirtgen WR2400</t>
  </si>
  <si>
    <t>to 563</t>
  </si>
  <si>
    <t>Trailer (Off Highway Bottom Dump)</t>
  </si>
  <si>
    <t>Load King 2842</t>
  </si>
  <si>
    <t>28.0 cu yd</t>
  </si>
  <si>
    <t>Rake</t>
  </si>
  <si>
    <t>Barber Beach Sand Rake 600HD</t>
  </si>
  <si>
    <t>Chipper</t>
  </si>
  <si>
    <t>Wildcat 626 Cougar</t>
  </si>
  <si>
    <t>Trailer, Office</t>
  </si>
  <si>
    <t>Miscellaneous 8X24</t>
  </si>
  <si>
    <t>Miscellaneous 8X32</t>
  </si>
  <si>
    <t>Miscellaneous 10X32</t>
  </si>
  <si>
    <t>Trailer</t>
  </si>
  <si>
    <t>Trailer, Covered Utility Trailer</t>
  </si>
  <si>
    <t>7-ft x 16-ft</t>
  </si>
  <si>
    <t>Trailer, Dodge Ram</t>
  </si>
  <si>
    <t>12 Station Portable Shower Trailer</t>
  </si>
  <si>
    <t>to 101</t>
  </si>
  <si>
    <t>Trailer, Dodge</t>
  </si>
  <si>
    <t>Trencher</t>
  </si>
  <si>
    <t>Seaman-Parsons T20</t>
  </si>
  <si>
    <t>Seaman-Parsons T500</t>
  </si>
  <si>
    <t>to 58</t>
  </si>
  <si>
    <t>Trencher/Ditcher</t>
  </si>
  <si>
    <t>New Holland B115B (disc. 2012)</t>
  </si>
  <si>
    <t>1.5CY</t>
  </si>
  <si>
    <t>to 108</t>
  </si>
  <si>
    <t>New Holland T8.330 (disc. 2014)</t>
  </si>
  <si>
    <t>to 284</t>
  </si>
  <si>
    <t>Trencher Accessories</t>
  </si>
  <si>
    <t>Plow, Cable</t>
  </si>
  <si>
    <t>Case MAXI-SNEAKER C (disc. 2003)</t>
  </si>
  <si>
    <t>24-in</t>
  </si>
  <si>
    <t>Seaman-Parsons DP-60</t>
  </si>
  <si>
    <t>18-in</t>
  </si>
  <si>
    <t>to 82</t>
  </si>
  <si>
    <t>Seaman-Parsons DP-100</t>
  </si>
  <si>
    <t>42-in</t>
  </si>
  <si>
    <t>Derrick, Hydraulic Digger</t>
  </si>
  <si>
    <r>
      <rPr>
        <sz val="6"/>
        <rFont val="Calibri"/>
        <family val="2"/>
      </rPr>
      <t>Miscellaneous 60/12- Hydraulic Digger
Derricks</t>
    </r>
  </si>
  <si>
    <r>
      <rPr>
        <sz val="6"/>
        <rFont val="Calibri"/>
        <family val="2"/>
      </rPr>
      <t>Miscellaneous 990/14 - Hydraulic Digger
Derricks</t>
    </r>
  </si>
  <si>
    <t>Movax SP-60</t>
  </si>
  <si>
    <t>28-32 ton Head</t>
  </si>
  <si>
    <t>to 178</t>
  </si>
  <si>
    <t>8680-1</t>
  </si>
  <si>
    <t>Mixer Capacity = 13 cy</t>
  </si>
  <si>
    <t>13-CY</t>
  </si>
  <si>
    <t>to 285</t>
  </si>
  <si>
    <t>Truck, Fire Aerial Platform</t>
  </si>
  <si>
    <t>3000gpm/1000 gal Water or Foam</t>
  </si>
  <si>
    <t>Truck, Fire, Engine Type-1</t>
  </si>
  <si>
    <t>1000GPM/300gal Engine, with Pump &amp; Roll</t>
  </si>
  <si>
    <t>Truck, Fire, Engine Type-2</t>
  </si>
  <si>
    <t>500GPM/300gal Engine, with Pump &amp; Roll</t>
  </si>
  <si>
    <t>Truck, Fire, Ladder(48ft)(Type-III)</t>
  </si>
  <si>
    <t>150gpm/500gal Hose 1-1/2"D 500' Long</t>
  </si>
  <si>
    <t>Truck, Fire</t>
  </si>
  <si>
    <t>100-ft Ladder</t>
  </si>
  <si>
    <t>1500gpm Monitor/nozzle</t>
  </si>
  <si>
    <t>Truck, Fire, Ladder(48ft)(Type-I)</t>
  </si>
  <si>
    <r>
      <rPr>
        <sz val="6"/>
        <rFont val="Calibri"/>
        <family val="2"/>
      </rPr>
      <t>1000gpm/400gal, 500gpm Master Stream
Hose 2-1/2"D 1200' Long</t>
    </r>
  </si>
  <si>
    <t>Truck, Fire, Ladder(48ft)(Type-II)</t>
  </si>
  <si>
    <t>500gpm/300gal, Hose 2-1/2"D 1000' Long</t>
  </si>
  <si>
    <t>Truck, Fire, Support Water Tender S1</t>
  </si>
  <si>
    <t>300GPM/4000+gal S1 Water Tender</t>
  </si>
  <si>
    <t>Truck, Fire, Support Water Tender S2</t>
  </si>
  <si>
    <t>200GPM/2500+gal S2 Water Tender</t>
  </si>
  <si>
    <t>to 140</t>
  </si>
  <si>
    <t>Truck, Fire, Support Water Tender S3</t>
  </si>
  <si>
    <t>200GPM/1000+gal S3 Water Tender</t>
  </si>
  <si>
    <t>Truck, Fire Ladder</t>
  </si>
  <si>
    <t>to 160</t>
  </si>
  <si>
    <t>to 311</t>
  </si>
  <si>
    <t>Truck, Fire, Tactical Water Tender T1</t>
  </si>
  <si>
    <t>250GPM/2000+gal</t>
  </si>
  <si>
    <t>Truck, Fire, Tactical Water Tender T2</t>
  </si>
  <si>
    <t>250GPM/1000+gal</t>
  </si>
  <si>
    <t>Truck, Fire, Engine Type-3</t>
  </si>
  <si>
    <t>150GPM/500gal Engine, with Pump &amp; Roll</t>
  </si>
  <si>
    <t>to 610</t>
  </si>
  <si>
    <t>Truck, Flatbed</t>
  </si>
  <si>
    <t>Miscellaneous 4X2 15KGVW DSL</t>
  </si>
  <si>
    <t>Miscellaneous 4X2 25KGVW GAS</t>
  </si>
  <si>
    <t>8701-1</t>
  </si>
  <si>
    <t>Miscellaneous 4X2 25KGVW DSL</t>
  </si>
  <si>
    <t>Miscellaneous 4X2 30KGVW DSL</t>
  </si>
  <si>
    <t>to 217</t>
  </si>
  <si>
    <t>Miscellaneous 6X4 45KGVW DSL</t>
  </si>
  <si>
    <t>Trailer, semi</t>
  </si>
  <si>
    <t>48ft spread axle flatbed</t>
  </si>
  <si>
    <t>Enclosed 48ft, 2 axle trailer</t>
  </si>
  <si>
    <t>Flat bed utility trailer</t>
  </si>
  <si>
    <t>Non-Tilt Deck Utility Trailers - TOW 2 1 6</t>
  </si>
  <si>
    <t>8711-1</t>
  </si>
  <si>
    <t>Sewer Camera Inspection Truck</t>
  </si>
  <si>
    <t>8711-2</t>
  </si>
  <si>
    <r>
      <rPr>
        <sz val="6"/>
        <rFont val="Calibri"/>
        <family val="2"/>
      </rPr>
      <t>Aries Pathfinder System Control Center, Work
Station</t>
    </r>
  </si>
  <si>
    <t>Cleaner, Sewer/Catch Basin</t>
  </si>
  <si>
    <t>Miscellaneous 5-P - Sewer/Catch Basin Cleaner</t>
  </si>
  <si>
    <t>For Truck Mounting</t>
  </si>
  <si>
    <t>Miscellaneous 14-P - Sewer/Catch Basin</t>
  </si>
  <si>
    <t>Cleaner For Truck Mounting</t>
  </si>
  <si>
    <t>Combined Sewer Cleaning</t>
  </si>
  <si>
    <t>Vacuum Truck 800 Gal Spoils/400 Gal Water</t>
  </si>
  <si>
    <t>8714-H</t>
  </si>
  <si>
    <t>Combined Sewer Cleaning (Accessory</t>
  </si>
  <si>
    <t>4-IN</t>
  </si>
  <si>
    <t>50-FT of 4-IN hoses @$0.60/Hour for Vac Truck</t>
  </si>
  <si>
    <t>Hoses)</t>
  </si>
  <si>
    <t>8714-1</t>
  </si>
  <si>
    <t>Vector Combine Vaccum Truck</t>
  </si>
  <si>
    <t>15 Cu Yd</t>
  </si>
  <si>
    <t>8714-2</t>
  </si>
  <si>
    <t>1500 gal Water</t>
  </si>
  <si>
    <t>8714-3</t>
  </si>
  <si>
    <t>500-1500 gals</t>
  </si>
  <si>
    <t>Truck, Hydro Vac</t>
  </si>
  <si>
    <t>500-gal debris tank;</t>
  </si>
  <si>
    <t>Leaf Vac</t>
  </si>
  <si>
    <t>Truck, Vacuum</t>
  </si>
  <si>
    <t>to 370</t>
  </si>
  <si>
    <t>Litter Picker</t>
  </si>
  <si>
    <t>Miscellaneous TRAC MOUNT ENG DRIV</t>
  </si>
  <si>
    <t>Broom Length 72.0 in</t>
  </si>
  <si>
    <t>Truck, Dump</t>
  </si>
  <si>
    <t>Miscellaneous 4X4 8YD 30KGVW DSL</t>
  </si>
  <si>
    <t>7-CY</t>
  </si>
  <si>
    <t>Miscellaneous 6X4 10YD 40KGVW</t>
  </si>
  <si>
    <t>8-10-CY</t>
  </si>
  <si>
    <t>to 315</t>
  </si>
  <si>
    <t>Miscellaneous 6X4 12YD 50KGVW</t>
  </si>
  <si>
    <t>12-CY</t>
  </si>
  <si>
    <t>14-CY</t>
  </si>
  <si>
    <t>Truck, Dump, Off Highway</t>
  </si>
  <si>
    <t>Bell B40E (articulated)</t>
  </si>
  <si>
    <t>24-CY</t>
  </si>
  <si>
    <t>to 436</t>
  </si>
  <si>
    <t>Miscellaneous 8X4 18YD 85KGVW</t>
  </si>
  <si>
    <t>18 CY</t>
  </si>
  <si>
    <t>Truck, Garbage</t>
  </si>
  <si>
    <t>to 255</t>
  </si>
  <si>
    <t>to 325</t>
  </si>
  <si>
    <t>E=BAM Services</t>
  </si>
  <si>
    <t>Attentuator, Safety</t>
  </si>
  <si>
    <t>Miscellaneous ALUMINUM-2</t>
  </si>
  <si>
    <t>Truck, Attenuator</t>
  </si>
  <si>
    <t>Truck, Tow</t>
  </si>
  <si>
    <t>Freightliner M2 106 4x2 Diesel (disc. 2015)</t>
  </si>
  <si>
    <t>GW 26000 lbs</t>
  </si>
  <si>
    <t>Van, Custom</t>
  </si>
  <si>
    <t>Van, step</t>
  </si>
  <si>
    <t>Freightliner 4500 Sprinter 4x2 Diesel (2021)</t>
  </si>
  <si>
    <t>Van-up to 15 passenger</t>
  </si>
  <si>
    <t>GMC Savana Passenger Van (disc. 2010)</t>
  </si>
  <si>
    <t>225-300</t>
  </si>
  <si>
    <r>
      <rPr>
        <sz val="6"/>
        <rFont val="Calibri"/>
        <family val="2"/>
      </rPr>
      <t>GMC Savana 3500 LS Passenger Van (disc.
2020)</t>
    </r>
  </si>
  <si>
    <t>to 265</t>
  </si>
  <si>
    <t>Van-cargo</t>
  </si>
  <si>
    <t>Chevrolet City Express Cargo Van (disc. 2018)</t>
  </si>
  <si>
    <t>Chevrolet Express Cargo Van (2022)</t>
  </si>
  <si>
    <t>Vehicle, Small</t>
  </si>
  <si>
    <t>Vehicle, Recreational</t>
  </si>
  <si>
    <t>Motor Coach</t>
  </si>
  <si>
    <t>GVW=50534, 56 Passenger + 1-Driver</t>
  </si>
  <si>
    <t>to 430</t>
  </si>
  <si>
    <t>Golf Cart</t>
  </si>
  <si>
    <t>Miscellaneous 2-7/21 - Motor-in-Head</t>
  </si>
  <si>
    <t>Welder, Portable</t>
  </si>
  <si>
    <t>Miscellaneous GAS 180 DC-CC</t>
  </si>
  <si>
    <t>Miscellaneous DIESEL 300 DC-CC</t>
  </si>
  <si>
    <t>Miscellaneous GAS 350 DC-CC/CV</t>
  </si>
  <si>
    <t>to 52</t>
  </si>
  <si>
    <t>Miscellaneous DIESEL 600 DC-CC/CV DU-OP</t>
  </si>
  <si>
    <t>to 42</t>
  </si>
  <si>
    <t>Truck, Water</t>
  </si>
  <si>
    <t>Miscellaneous DSL 4X2 2500</t>
  </si>
  <si>
    <t>Miscellaneous BB2 DSL 6X4 4000 (disc. 1994)</t>
  </si>
  <si>
    <r>
      <rPr>
        <sz val="6"/>
        <rFont val="Calibri"/>
        <family val="2"/>
      </rPr>
      <t>On-Highway Truck Tractors 45,001 - 60,000
GVW</t>
    </r>
  </si>
  <si>
    <t>On-Highway Truck Tractor - 4X2 25KGVW GAS</t>
  </si>
  <si>
    <t>to 295</t>
  </si>
  <si>
    <t>On-Highway Truck Tractor - 4X2 35KGVW DSL</t>
  </si>
  <si>
    <t>to 329</t>
  </si>
  <si>
    <t>On-Highway Truck Tractor - 6X4 45KGVW DSL</t>
  </si>
  <si>
    <t>Truck</t>
  </si>
  <si>
    <t>Ford F-450 Cutaway Truck (disc. 2018)</t>
  </si>
  <si>
    <t>Truck, Freight</t>
  </si>
  <si>
    <t>Dodge Ram Chassis 5500</t>
  </si>
  <si>
    <t>Truck, backhoe carrier</t>
  </si>
  <si>
    <t>Truck, freight</t>
  </si>
  <si>
    <t>Enclosed w/lift gate. Heavy duty, class 7</t>
  </si>
  <si>
    <t>M2-106 4x2 Diesel (disc. 2015)</t>
  </si>
  <si>
    <t>Miscellaneous 6X4 43KGVW DSL</t>
  </si>
  <si>
    <t>Truck, Pickup</t>
  </si>
  <si>
    <t>GSA 2023 Mileage Rate</t>
  </si>
  <si>
    <t>Mile</t>
  </si>
  <si>
    <t>Miscellaneous 4X2 1/2 160 CONV DSL</t>
  </si>
  <si>
    <t>4X2 1 195 CONV DSL</t>
  </si>
  <si>
    <t>to 195</t>
  </si>
  <si>
    <t>4X2 1 1/4 360 CONV DSL</t>
  </si>
  <si>
    <t>to 360</t>
  </si>
  <si>
    <t>4X2 1 1/2 300 CONV DIESEL</t>
  </si>
  <si>
    <t>Miscellaneous 4X2 1 3/4 360 CONV DSL</t>
  </si>
  <si>
    <t>Miscellaneous 4X2 3/4 160 CONV DSL</t>
  </si>
  <si>
    <t>Miscellaneous 4X4 3/4 285 CREW GAS</t>
  </si>
  <si>
    <t>4X4 1 340 CREW DSL</t>
  </si>
  <si>
    <t>4X4 1 1/4 360 CREW GAS</t>
  </si>
  <si>
    <t>4X4 1 1/2 362 CREW GAS</t>
  </si>
  <si>
    <t>to 362</t>
  </si>
  <si>
    <t>4X4 1 3/4 362 CREW GAS</t>
  </si>
  <si>
    <t>Skidder accessory</t>
  </si>
  <si>
    <t>Forklift, accessory</t>
  </si>
  <si>
    <t>Truck,  Loader</t>
  </si>
  <si>
    <t>BARKO 495ML Magnum</t>
  </si>
  <si>
    <t>Chipper- Wood Recycler</t>
  </si>
  <si>
    <t>Bandit 2400XP</t>
  </si>
  <si>
    <t>to 645</t>
  </si>
  <si>
    <t>Skidder</t>
  </si>
  <si>
    <t>Caterpillar 525B (disc. 2006)</t>
  </si>
  <si>
    <t>Caterpillar 525C (disc. 2014)</t>
  </si>
  <si>
    <t>to 182</t>
  </si>
  <si>
    <t>Truck, service</t>
  </si>
  <si>
    <t>215-225</t>
  </si>
  <si>
    <t>Truck, fuel</t>
  </si>
  <si>
    <t>Miscellaneous BB2 Gas 4X2 2000</t>
  </si>
  <si>
    <t>Mobile Command Trailer</t>
  </si>
  <si>
    <t>Mobile Response Trailer</t>
  </si>
  <si>
    <t>Mobile Command Center</t>
  </si>
  <si>
    <t>40-ft long; GVWR: 56000 lbs; 20 kw generator</t>
  </si>
  <si>
    <t>Mobile Command Post Vehicle</t>
  </si>
  <si>
    <t>22-ft long;</t>
  </si>
  <si>
    <t>25'6" long; GVWR 19500 lbs; Duramax Diesel</t>
  </si>
  <si>
    <t>Mobile Command Center (Trailer)</t>
  </si>
  <si>
    <t>42" long</t>
  </si>
  <si>
    <t>Generator Rate not included</t>
  </si>
  <si>
    <t>GVWR: 22500 lbs; Diesel</t>
  </si>
  <si>
    <t>to 260</t>
  </si>
  <si>
    <t>Mobile Command Van</t>
  </si>
  <si>
    <t>Sprinter; GVWR: 11030</t>
  </si>
  <si>
    <t>Communication Equipment</t>
  </si>
  <si>
    <t>to 410</t>
  </si>
  <si>
    <t>Mobile Command Vehicle</t>
  </si>
  <si>
    <t>GVWR: 54600 lbs</t>
  </si>
  <si>
    <t>Light Tower</t>
  </si>
  <si>
    <t>Miscellaneous HEAVY DUTY-14</t>
  </si>
  <si>
    <t>30-FT</t>
  </si>
  <si>
    <t>to 13.5</t>
  </si>
  <si>
    <t>Miscellaneous LIGHT DUTY-7-1/2</t>
  </si>
  <si>
    <t>20-FT</t>
  </si>
  <si>
    <t>to 7.5</t>
  </si>
  <si>
    <t>Sand Bagger Machine</t>
  </si>
  <si>
    <t>2-4.5</t>
  </si>
  <si>
    <t>Helicopter</t>
  </si>
  <si>
    <t>Jet Range III-Helicopter</t>
  </si>
  <si>
    <t>Long Ranger</t>
  </si>
  <si>
    <t>Twinranger</t>
  </si>
  <si>
    <t>Model Bell 407 EMS- Ambulance</t>
  </si>
  <si>
    <t>Fixed wing</t>
  </si>
  <si>
    <t>Model Navajo PA-31</t>
  </si>
  <si>
    <r>
      <rPr>
        <sz val="6"/>
        <rFont val="Calibri"/>
        <family val="2"/>
      </rPr>
      <t>PA-31-350, Navajo Chieftain twin
engine</t>
    </r>
  </si>
  <si>
    <t>Fire Fighter Same as S70C</t>
  </si>
  <si>
    <t>to 1890</t>
  </si>
  <si>
    <t>Fire Fighter</t>
  </si>
  <si>
    <t>to 2850</t>
  </si>
  <si>
    <t>Helicopter- light utility</t>
  </si>
  <si>
    <t>Model  Bell 407GX - 7 seater</t>
  </si>
  <si>
    <t>Passenger Aircraft</t>
  </si>
  <si>
    <t>Model Bell 206L- 7 seater</t>
  </si>
  <si>
    <t>Model Bell-206L4</t>
  </si>
  <si>
    <t>Blackhawk King Air B200XP61</t>
  </si>
  <si>
    <t>to 669</t>
  </si>
  <si>
    <t>Blackhawk Caravan XP42 A</t>
  </si>
  <si>
    <t>King Air C90 XP135 A</t>
  </si>
  <si>
    <t>to 550</t>
  </si>
  <si>
    <t>Aerostar Helicopter</t>
  </si>
  <si>
    <t>Aerostar 601P</t>
  </si>
  <si>
    <t>to 290</t>
  </si>
  <si>
    <t>Huey Helicopter</t>
  </si>
  <si>
    <t>Engine:1 × Lycoming T53-L-11 turboshaft</t>
  </si>
  <si>
    <t>to 1100</t>
  </si>
  <si>
    <t>Travel Range 253 NaticalMiles</t>
  </si>
  <si>
    <t>Utility Bell 429</t>
  </si>
  <si>
    <t>to 710</t>
  </si>
  <si>
    <t>Commercial Bell Huey II</t>
  </si>
  <si>
    <t>Wire Puller Machine</t>
  </si>
  <si>
    <r>
      <rPr>
        <sz val="6"/>
        <rFont val="Calibri"/>
        <family val="2"/>
      </rPr>
      <t>Overhead/Underground Wire
Pulling Machine</t>
    </r>
  </si>
  <si>
    <t>Wire Tensioning Machine</t>
  </si>
  <si>
    <t>Overhead Wire TensioningMachine</t>
  </si>
  <si>
    <t>Aerial Lift</t>
  </si>
  <si>
    <t>Genie GS-2646</t>
  </si>
  <si>
    <t>1000 lbs</t>
  </si>
  <si>
    <t>24 Volt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</si>
</sst>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7" formatCode="&quot;$&quot;#,##0.00_);\(&quot;$&quot;#,##0.00\)"/>
    <numFmt numFmtId="8" formatCode="&quot;$&quot;#,##0.00_);[Red]\(&quot;$&quot;#,##0.00\)"/>
    <numFmt numFmtId="44" formatCode="_(&quot;$&quot;* #,##0.00_);_(&quot;$&quot;* \(#,##0.00\);_(&quot;$&quot;* &quot;-&quot;??_);_(@_)"/>
    <numFmt numFmtId="43" formatCode="_(* #,##0.00_);_(* \(#,##0.00\);_(* &quot;-&quot;??_);_(@_)"/>
    <numFmt numFmtId="164" formatCode="&quot;$&quot;#,##0.00"/>
    <numFmt numFmtId="165" formatCode="0.0"/>
    <numFmt numFmtId="166" formatCode="#,##0.0000_);\(#,##0.0000\)"/>
    <numFmt numFmtId="167" formatCode="\$0.00"/>
    <numFmt numFmtId="168" formatCode="\$#,##0.00"/>
  </numFmts>
  <fonts count="3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10"/>
      <name val="Arial"/>
      <family val="2"/>
    </font>
    <font>
      <b/>
      <sz val="11"/>
      <name val="Arial"/>
      <family val="2"/>
    </font>
    <font>
      <sz val="11"/>
      <name val="Arial"/>
      <family val="2"/>
    </font>
    <font>
      <sz val="8"/>
      <name val="Arial"/>
      <family val="2"/>
    </font>
    <font>
      <b/>
      <sz val="16"/>
      <name val="Arial"/>
      <family val="2"/>
    </font>
    <font>
      <sz val="12"/>
      <name val="Arial"/>
      <family val="2"/>
    </font>
    <font>
      <b/>
      <sz val="14"/>
      <name val="Arial"/>
      <family val="2"/>
    </font>
    <font>
      <sz val="10"/>
      <color indexed="8"/>
      <name val="Arial"/>
      <family val="2"/>
    </font>
    <font>
      <sz val="10"/>
      <color indexed="9"/>
      <name val="Arial"/>
      <family val="2"/>
    </font>
    <font>
      <b/>
      <u/>
      <sz val="10"/>
      <name val="Arial"/>
      <family val="2"/>
    </font>
    <font>
      <sz val="11"/>
      <color indexed="9"/>
      <name val="Arial"/>
      <family val="2"/>
    </font>
    <font>
      <b/>
      <sz val="6"/>
      <name val="Arial"/>
      <family val="2"/>
    </font>
    <font>
      <sz val="10"/>
      <color indexed="22"/>
      <name val="Arial"/>
      <family val="2"/>
    </font>
    <font>
      <sz val="10"/>
      <color theme="0"/>
      <name val="Arial"/>
      <family val="2"/>
    </font>
    <font>
      <u/>
      <sz val="11"/>
      <color theme="10"/>
      <name val="Calibri"/>
      <family val="2"/>
    </font>
    <font>
      <sz val="12"/>
      <color indexed="81"/>
      <name val="Tahoma"/>
      <family val="2"/>
    </font>
    <font>
      <i/>
      <sz val="14"/>
      <name val="Arial"/>
      <family val="2"/>
    </font>
    <font>
      <sz val="11"/>
      <color indexed="8"/>
      <name val="Arial"/>
      <family val="2"/>
    </font>
    <font>
      <sz val="12"/>
      <color rgb="FFFF0000"/>
      <name val="Arial"/>
      <family val="2"/>
    </font>
    <font>
      <sz val="10"/>
      <name val="Arial"/>
      <family val="2"/>
    </font>
    <font>
      <b/>
      <i/>
      <sz val="12"/>
      <name val="Arial"/>
      <family val="2"/>
    </font>
    <font>
      <sz val="10"/>
      <name val="Times New Roman"/>
      <family val="1"/>
      <charset val="204"/>
    </font>
    <font>
      <sz val="6.5"/>
      <name val="Arial"/>
      <family val="2"/>
    </font>
    <font>
      <b/>
      <sz val="12"/>
      <color rgb="FFC00000"/>
      <name val="Arial"/>
      <family val="2"/>
    </font>
    <font>
      <sz val="10"/>
      <color rgb="FF000000"/>
      <name val="Times New Roman"/>
      <family val="1"/>
    </font>
    <font>
      <sz val="6"/>
      <name val="Calibri"/>
      <family val="2"/>
    </font>
    <font>
      <sz val="14"/>
      <name val="Calibri"/>
      <family val="2"/>
      <scheme val="minor"/>
    </font>
    <font>
      <sz val="10"/>
      <name val="Times New Roman"/>
      <family val="1"/>
    </font>
    <font>
      <b/>
      <sz val="8"/>
      <name val="Calibri"/>
      <family val="2"/>
    </font>
  </fonts>
  <fills count="18">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31"/>
        <bgColor indexed="64"/>
      </patternFill>
    </fill>
    <fill>
      <patternFill patternType="solid">
        <fgColor indexed="65"/>
        <bgColor indexed="64"/>
      </patternFill>
    </fill>
    <fill>
      <patternFill patternType="solid">
        <fgColor indexed="22"/>
        <bgColor indexed="64"/>
      </patternFill>
    </fill>
    <fill>
      <patternFill patternType="solid">
        <fgColor rgb="FFCCCCFF"/>
        <bgColor indexed="64"/>
      </patternFill>
    </fill>
    <fill>
      <patternFill patternType="solid">
        <fgColor rgb="FFFFFFCC"/>
        <bgColor indexed="64"/>
      </patternFill>
    </fill>
    <fill>
      <patternFill patternType="solid">
        <fgColor theme="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6" tint="0.59996337778862885"/>
        <bgColor indexed="64"/>
      </patternFill>
    </fill>
    <fill>
      <patternFill patternType="solid">
        <fgColor theme="0" tint="-0.14996795556505021"/>
        <bgColor indexed="64"/>
      </patternFill>
    </fill>
    <fill>
      <patternFill patternType="solid">
        <fgColor theme="0" tint="-0.249977111117893"/>
        <bgColor indexed="64"/>
      </patternFill>
    </fill>
    <fill>
      <patternFill patternType="solid">
        <fgColor rgb="FFECECEC"/>
      </patternFill>
    </fill>
    <fill>
      <patternFill patternType="solid">
        <fgColor rgb="FFDBDBDB"/>
      </patternFill>
    </fill>
    <fill>
      <patternFill patternType="solid">
        <fgColor rgb="FFADAAAA"/>
      </patternFill>
    </fill>
  </fills>
  <borders count="89">
    <border>
      <left/>
      <right/>
      <top/>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hair">
        <color indexed="64"/>
      </top>
      <bottom style="hair">
        <color indexed="64"/>
      </bottom>
      <diagonal/>
    </border>
    <border>
      <left style="medium">
        <color indexed="64"/>
      </left>
      <right/>
      <top/>
      <bottom style="medium">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rgb="FF000000"/>
      </left>
      <right style="thin">
        <color rgb="FF000000"/>
      </right>
      <top style="thin">
        <color rgb="FF000000"/>
      </top>
      <bottom style="thin">
        <color rgb="FF000000"/>
      </bottom>
      <diagonal/>
    </border>
    <border>
      <left/>
      <right style="thin">
        <color indexed="64"/>
      </right>
      <top/>
      <bottom style="medium">
        <color indexed="64"/>
      </bottom>
      <diagonal/>
    </border>
    <border>
      <left/>
      <right/>
      <top style="thick">
        <color indexed="64"/>
      </top>
      <bottom/>
      <diagonal/>
    </border>
    <border>
      <left style="medium">
        <color indexed="64"/>
      </left>
      <right/>
      <top style="thick">
        <color indexed="64"/>
      </top>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style="hair">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s>
  <cellStyleXfs count="20">
    <xf numFmtId="0" fontId="0" fillId="0" borderId="0"/>
    <xf numFmtId="0" fontId="10" fillId="0" borderId="0"/>
    <xf numFmtId="44" fontId="10" fillId="0" borderId="0" applyFont="0" applyFill="0" applyBorder="0" applyAlignment="0" applyProtection="0"/>
    <xf numFmtId="0" fontId="17" fillId="0" borderId="0">
      <alignment vertical="top"/>
    </xf>
    <xf numFmtId="0" fontId="24" fillId="0" borderId="0" applyNumberFormat="0" applyFill="0" applyBorder="0" applyAlignment="0" applyProtection="0">
      <alignment vertical="top"/>
      <protection locked="0"/>
    </xf>
    <xf numFmtId="0" fontId="6" fillId="0" borderId="0"/>
    <xf numFmtId="0" fontId="7" fillId="0" borderId="0"/>
    <xf numFmtId="0" fontId="5" fillId="0" borderId="0"/>
    <xf numFmtId="0" fontId="7" fillId="0" borderId="0"/>
    <xf numFmtId="0" fontId="7" fillId="0" borderId="0"/>
    <xf numFmtId="0" fontId="4" fillId="0" borderId="0"/>
    <xf numFmtId="0" fontId="3" fillId="0" borderId="0"/>
    <xf numFmtId="0" fontId="2" fillId="0" borderId="0"/>
    <xf numFmtId="44" fontId="2" fillId="0" borderId="0" applyFont="0" applyFill="0" applyBorder="0" applyAlignment="0" applyProtection="0"/>
    <xf numFmtId="43" fontId="29" fillId="0" borderId="0" applyFont="0" applyFill="0" applyBorder="0" applyAlignment="0" applyProtection="0"/>
    <xf numFmtId="0" fontId="31" fillId="0" borderId="0" applyNumberFormat="0" applyFill="0" applyBorder="0" applyProtection="0">
      <alignment vertical="top" wrapText="1"/>
    </xf>
    <xf numFmtId="0" fontId="1" fillId="0" borderId="0"/>
    <xf numFmtId="0" fontId="1" fillId="0" borderId="0"/>
    <xf numFmtId="44" fontId="7" fillId="0" borderId="0" applyFont="0" applyFill="0" applyBorder="0" applyAlignment="0" applyProtection="0"/>
    <xf numFmtId="0" fontId="34" fillId="0" borderId="0"/>
  </cellStyleXfs>
  <cellXfs count="587">
    <xf numFmtId="0" fontId="0" fillId="0" borderId="0" xfId="0"/>
    <xf numFmtId="0" fontId="10" fillId="2" borderId="0" xfId="0" applyFont="1" applyFill="1"/>
    <xf numFmtId="0" fontId="18" fillId="2" borderId="0" xfId="0" applyFont="1" applyFill="1"/>
    <xf numFmtId="0" fontId="10" fillId="5" borderId="0" xfId="0" applyFont="1" applyFill="1"/>
    <xf numFmtId="0" fontId="10" fillId="5" borderId="0" xfId="0" applyFont="1" applyFill="1" applyAlignment="1">
      <alignment horizontal="left"/>
    </xf>
    <xf numFmtId="0" fontId="12" fillId="2" borderId="0" xfId="0" applyFont="1" applyFill="1"/>
    <xf numFmtId="0" fontId="18" fillId="5" borderId="0" xfId="0" applyFont="1" applyFill="1"/>
    <xf numFmtId="0" fontId="20" fillId="2" borderId="0" xfId="0" applyFont="1" applyFill="1"/>
    <xf numFmtId="0" fontId="18" fillId="0" borderId="0" xfId="0" applyFont="1"/>
    <xf numFmtId="0" fontId="10" fillId="0" borderId="0" xfId="0" applyFont="1" applyProtection="1">
      <protection locked="0"/>
    </xf>
    <xf numFmtId="0" fontId="10" fillId="0" borderId="0" xfId="0" applyFont="1"/>
    <xf numFmtId="0" fontId="18" fillId="2" borderId="0" xfId="0" applyFont="1" applyFill="1" applyAlignment="1">
      <alignment vertical="center" wrapText="1"/>
    </xf>
    <xf numFmtId="0" fontId="10" fillId="2" borderId="0" xfId="0" applyFont="1" applyFill="1" applyAlignment="1">
      <alignment vertical="center" wrapText="1"/>
    </xf>
    <xf numFmtId="0" fontId="22" fillId="5" borderId="0" xfId="0" applyFont="1" applyFill="1"/>
    <xf numFmtId="0" fontId="10" fillId="5" borderId="0" xfId="0" applyFont="1" applyFill="1" applyAlignment="1">
      <alignment vertical="center"/>
    </xf>
    <xf numFmtId="0" fontId="23" fillId="5" borderId="0" xfId="0" applyFont="1" applyFill="1" applyAlignment="1">
      <alignment vertical="center"/>
    </xf>
    <xf numFmtId="0" fontId="23" fillId="5" borderId="0" xfId="0" applyFont="1" applyFill="1"/>
    <xf numFmtId="0" fontId="23" fillId="5" borderId="0" xfId="0" applyFont="1" applyFill="1" applyAlignment="1">
      <alignment horizontal="left"/>
    </xf>
    <xf numFmtId="0" fontId="7" fillId="0" borderId="0" xfId="8"/>
    <xf numFmtId="0" fontId="7" fillId="2" borderId="0" xfId="8" applyFill="1"/>
    <xf numFmtId="0" fontId="12" fillId="2" borderId="0" xfId="8" applyFont="1" applyFill="1"/>
    <xf numFmtId="0" fontId="7" fillId="5" borderId="0" xfId="8" applyFill="1" applyAlignment="1" applyProtection="1">
      <alignment horizontal="left" wrapText="1"/>
      <protection locked="0"/>
    </xf>
    <xf numFmtId="0" fontId="13" fillId="6" borderId="3" xfId="8" applyFont="1" applyFill="1" applyBorder="1" applyAlignment="1">
      <alignment horizontal="left" wrapText="1"/>
    </xf>
    <xf numFmtId="44" fontId="15" fillId="4" borderId="30" xfId="0" applyNumberFormat="1" applyFont="1" applyFill="1" applyBorder="1" applyAlignment="1">
      <alignment vertical="center" shrinkToFit="1"/>
    </xf>
    <xf numFmtId="0" fontId="9" fillId="4" borderId="1" xfId="0" applyFont="1" applyFill="1" applyBorder="1" applyAlignment="1">
      <alignment horizontal="center" vertical="center" shrinkToFit="1"/>
    </xf>
    <xf numFmtId="0" fontId="9" fillId="4" borderId="15" xfId="0" applyFont="1" applyFill="1" applyBorder="1" applyAlignment="1">
      <alignment horizontal="center" vertical="center"/>
    </xf>
    <xf numFmtId="0" fontId="9" fillId="4" borderId="1" xfId="0" applyFont="1" applyFill="1" applyBorder="1" applyAlignment="1">
      <alignment horizontal="center" vertical="center"/>
    </xf>
    <xf numFmtId="0" fontId="9" fillId="4" borderId="15" xfId="0" applyFont="1" applyFill="1" applyBorder="1" applyAlignment="1">
      <alignment horizontal="center" vertical="center" shrinkToFit="1"/>
    </xf>
    <xf numFmtId="0" fontId="7" fillId="0" borderId="0" xfId="8" applyAlignment="1">
      <alignment horizontal="center"/>
    </xf>
    <xf numFmtId="0" fontId="7" fillId="2" borderId="0" xfId="8" applyFill="1" applyAlignment="1">
      <alignment horizontal="center"/>
    </xf>
    <xf numFmtId="0" fontId="7" fillId="0" borderId="0" xfId="8" applyProtection="1">
      <protection locked="0"/>
    </xf>
    <xf numFmtId="0" fontId="7" fillId="5" borderId="0" xfId="8" applyFill="1"/>
    <xf numFmtId="0" fontId="18" fillId="5" borderId="0" xfId="8" applyFont="1" applyFill="1"/>
    <xf numFmtId="0" fontId="20" fillId="2" borderId="0" xfId="8" applyFont="1" applyFill="1"/>
    <xf numFmtId="0" fontId="18" fillId="2" borderId="0" xfId="8" applyFont="1" applyFill="1"/>
    <xf numFmtId="0" fontId="12" fillId="8" borderId="3" xfId="8" applyFont="1" applyFill="1" applyBorder="1" applyAlignment="1">
      <alignment horizontal="center" wrapText="1"/>
    </xf>
    <xf numFmtId="0" fontId="12" fillId="8" borderId="14" xfId="8" applyFont="1" applyFill="1" applyBorder="1" applyAlignment="1">
      <alignment horizontal="center" wrapText="1"/>
    </xf>
    <xf numFmtId="44" fontId="12" fillId="4" borderId="15" xfId="8" applyNumberFormat="1" applyFont="1" applyFill="1" applyBorder="1" applyAlignment="1">
      <alignment shrinkToFit="1"/>
    </xf>
    <xf numFmtId="0" fontId="20" fillId="2" borderId="0" xfId="8" applyFont="1" applyFill="1" applyAlignment="1">
      <alignment vertical="center" wrapText="1"/>
    </xf>
    <xf numFmtId="0" fontId="12" fillId="2" borderId="0" xfId="8" applyFont="1" applyFill="1" applyAlignment="1">
      <alignment vertical="center" wrapText="1"/>
    </xf>
    <xf numFmtId="2" fontId="9" fillId="11" borderId="56" xfId="8" applyNumberFormat="1" applyFont="1" applyFill="1" applyBorder="1" applyAlignment="1">
      <alignment horizontal="right" vertical="center" shrinkToFit="1"/>
    </xf>
    <xf numFmtId="2" fontId="9" fillId="11" borderId="24" xfId="8" applyNumberFormat="1" applyFont="1" applyFill="1" applyBorder="1" applyAlignment="1">
      <alignment horizontal="left" vertical="center"/>
    </xf>
    <xf numFmtId="0" fontId="9" fillId="11" borderId="57" xfId="8" applyFont="1" applyFill="1" applyBorder="1" applyAlignment="1">
      <alignment vertical="center"/>
    </xf>
    <xf numFmtId="166" fontId="9" fillId="11" borderId="58" xfId="8" applyNumberFormat="1" applyFont="1" applyFill="1" applyBorder="1" applyAlignment="1">
      <alignment horizontal="right" vertical="center" wrapText="1"/>
    </xf>
    <xf numFmtId="44" fontId="9" fillId="11" borderId="28" xfId="8" applyNumberFormat="1" applyFont="1" applyFill="1" applyBorder="1" applyAlignment="1">
      <alignment vertical="center" shrinkToFit="1"/>
    </xf>
    <xf numFmtId="0" fontId="15" fillId="2" borderId="0" xfId="8" applyFont="1" applyFill="1"/>
    <xf numFmtId="0" fontId="15" fillId="5" borderId="0" xfId="8" applyFont="1" applyFill="1" applyAlignment="1" applyProtection="1">
      <alignment horizontal="left" wrapText="1"/>
      <protection locked="0"/>
    </xf>
    <xf numFmtId="2" fontId="9" fillId="11" borderId="1" xfId="8" applyNumberFormat="1" applyFont="1" applyFill="1" applyBorder="1" applyAlignment="1">
      <alignment horizontal="right" vertical="center" shrinkToFit="1"/>
    </xf>
    <xf numFmtId="2" fontId="9" fillId="11" borderId="3" xfId="8" applyNumberFormat="1" applyFont="1" applyFill="1" applyBorder="1" applyAlignment="1">
      <alignment horizontal="left" vertical="center"/>
    </xf>
    <xf numFmtId="0" fontId="9" fillId="11" borderId="61" xfId="8" applyFont="1" applyFill="1" applyBorder="1" applyAlignment="1">
      <alignment vertical="center"/>
    </xf>
    <xf numFmtId="166" fontId="9" fillId="11" borderId="62" xfId="8" applyNumberFormat="1" applyFont="1" applyFill="1" applyBorder="1" applyAlignment="1">
      <alignment horizontal="right" vertical="center"/>
    </xf>
    <xf numFmtId="44" fontId="9" fillId="11" borderId="15" xfId="8" applyNumberFormat="1" applyFont="1" applyFill="1" applyBorder="1" applyAlignment="1">
      <alignment vertical="center" shrinkToFit="1"/>
    </xf>
    <xf numFmtId="2" fontId="9" fillId="11" borderId="63" xfId="8" applyNumberFormat="1" applyFont="1" applyFill="1" applyBorder="1" applyAlignment="1">
      <alignment horizontal="right" vertical="center" shrinkToFit="1"/>
    </xf>
    <xf numFmtId="2" fontId="9" fillId="11" borderId="21" xfId="8" applyNumberFormat="1" applyFont="1" applyFill="1" applyBorder="1" applyAlignment="1">
      <alignment horizontal="left" vertical="center"/>
    </xf>
    <xf numFmtId="0" fontId="9" fillId="11" borderId="64" xfId="8" applyFont="1" applyFill="1" applyBorder="1" applyAlignment="1">
      <alignment vertical="center"/>
    </xf>
    <xf numFmtId="0" fontId="9" fillId="11" borderId="65" xfId="8" applyFont="1" applyFill="1" applyBorder="1" applyAlignment="1">
      <alignment horizontal="right" vertical="center"/>
    </xf>
    <xf numFmtId="44" fontId="9" fillId="11" borderId="22" xfId="8" applyNumberFormat="1" applyFont="1" applyFill="1" applyBorder="1" applyAlignment="1">
      <alignment vertical="center" shrinkToFit="1"/>
    </xf>
    <xf numFmtId="0" fontId="15" fillId="6" borderId="3" xfId="8" applyFont="1" applyFill="1" applyBorder="1" applyAlignment="1">
      <alignment horizontal="left" wrapText="1"/>
    </xf>
    <xf numFmtId="0" fontId="15" fillId="4" borderId="29" xfId="8" applyFont="1" applyFill="1" applyBorder="1" applyAlignment="1">
      <alignment horizontal="left" vertical="center" wrapText="1"/>
    </xf>
    <xf numFmtId="2" fontId="15" fillId="4" borderId="23" xfId="8" applyNumberFormat="1" applyFont="1" applyFill="1" applyBorder="1" applyAlignment="1">
      <alignment horizontal="right" shrinkToFit="1"/>
    </xf>
    <xf numFmtId="44" fontId="15" fillId="4" borderId="23" xfId="8" applyNumberFormat="1" applyFont="1" applyFill="1" applyBorder="1" applyAlignment="1">
      <alignment shrinkToFit="1"/>
    </xf>
    <xf numFmtId="44" fontId="15" fillId="4" borderId="30" xfId="8" applyNumberFormat="1" applyFont="1" applyFill="1" applyBorder="1" applyAlignment="1">
      <alignment shrinkToFit="1"/>
    </xf>
    <xf numFmtId="0" fontId="15" fillId="4" borderId="1" xfId="8" applyFont="1" applyFill="1" applyBorder="1" applyAlignment="1">
      <alignment horizontal="left" vertical="center" wrapText="1"/>
    </xf>
    <xf numFmtId="44" fontId="15" fillId="8" borderId="3" xfId="8" applyNumberFormat="1" applyFont="1" applyFill="1" applyBorder="1" applyAlignment="1" applyProtection="1">
      <alignment shrinkToFit="1"/>
      <protection locked="0"/>
    </xf>
    <xf numFmtId="44" fontId="15" fillId="7" borderId="3" xfId="8" applyNumberFormat="1" applyFont="1" applyFill="1" applyBorder="1" applyAlignment="1" applyProtection="1">
      <alignment shrinkToFit="1"/>
      <protection locked="0"/>
    </xf>
    <xf numFmtId="0" fontId="28" fillId="8" borderId="4" xfId="8" applyFont="1" applyFill="1" applyBorder="1" applyAlignment="1" applyProtection="1">
      <alignment horizontal="left" vertical="center" wrapText="1"/>
      <protection locked="0"/>
    </xf>
    <xf numFmtId="0" fontId="15" fillId="6" borderId="0" xfId="8" applyFont="1" applyFill="1" applyAlignment="1">
      <alignment horizontal="left" wrapText="1"/>
    </xf>
    <xf numFmtId="0" fontId="13" fillId="6" borderId="0" xfId="8" applyFont="1" applyFill="1" applyAlignment="1">
      <alignment horizontal="left" wrapText="1"/>
    </xf>
    <xf numFmtId="0" fontId="15" fillId="4" borderId="14" xfId="8" applyFont="1" applyFill="1" applyBorder="1" applyAlignment="1">
      <alignment horizontal="center" vertical="center" wrapText="1"/>
    </xf>
    <xf numFmtId="0" fontId="15" fillId="4" borderId="2" xfId="8" applyFont="1" applyFill="1" applyBorder="1" applyAlignment="1">
      <alignment horizontal="center" vertical="center" wrapText="1"/>
    </xf>
    <xf numFmtId="0" fontId="15" fillId="4" borderId="3" xfId="8" applyFont="1" applyFill="1" applyBorder="1" applyAlignment="1">
      <alignment horizontal="center" vertical="center" wrapText="1"/>
    </xf>
    <xf numFmtId="0" fontId="15" fillId="8" borderId="41" xfId="8" applyFont="1" applyFill="1" applyBorder="1" applyAlignment="1">
      <alignment horizontal="left" vertical="center" wrapText="1"/>
    </xf>
    <xf numFmtId="0" fontId="15" fillId="4" borderId="41" xfId="8" applyFont="1" applyFill="1" applyBorder="1" applyAlignment="1">
      <alignment horizontal="center" vertical="center" wrapText="1"/>
    </xf>
    <xf numFmtId="2" fontId="15" fillId="4" borderId="59" xfId="8" applyNumberFormat="1" applyFont="1" applyFill="1" applyBorder="1" applyAlignment="1">
      <alignment horizontal="right" shrinkToFit="1"/>
    </xf>
    <xf numFmtId="2" fontId="15" fillId="4" borderId="3" xfId="8" applyNumberFormat="1" applyFont="1" applyFill="1" applyBorder="1" applyAlignment="1">
      <alignment horizontal="right" shrinkToFit="1"/>
    </xf>
    <xf numFmtId="0" fontId="15" fillId="8" borderId="3" xfId="8" applyFont="1" applyFill="1" applyBorder="1" applyAlignment="1">
      <alignment horizontal="left" vertical="center" wrapText="1"/>
    </xf>
    <xf numFmtId="10" fontId="15" fillId="8" borderId="23" xfId="8" applyNumberFormat="1" applyFont="1" applyFill="1" applyBorder="1" applyAlignment="1">
      <alignment shrinkToFit="1"/>
    </xf>
    <xf numFmtId="0" fontId="8" fillId="9" borderId="0" xfId="0" applyFont="1" applyFill="1" applyAlignment="1">
      <alignment horizontal="center" vertical="center" wrapText="1"/>
    </xf>
    <xf numFmtId="0" fontId="12" fillId="8" borderId="41" xfId="8" applyFont="1" applyFill="1" applyBorder="1" applyAlignment="1">
      <alignment horizontal="center" wrapText="1"/>
    </xf>
    <xf numFmtId="0" fontId="12" fillId="8" borderId="13" xfId="8" applyFont="1" applyFill="1" applyBorder="1" applyAlignment="1">
      <alignment horizontal="center" wrapText="1"/>
    </xf>
    <xf numFmtId="0" fontId="2" fillId="9" borderId="0" xfId="12" applyFill="1"/>
    <xf numFmtId="44" fontId="12" fillId="4" borderId="38" xfId="8" applyNumberFormat="1" applyFont="1" applyFill="1" applyBorder="1" applyAlignment="1">
      <alignment shrinkToFit="1"/>
    </xf>
    <xf numFmtId="44" fontId="12" fillId="4" borderId="30" xfId="8" applyNumberFormat="1" applyFont="1" applyFill="1" applyBorder="1" applyAlignment="1">
      <alignment shrinkToFit="1"/>
    </xf>
    <xf numFmtId="0" fontId="15" fillId="4" borderId="14" xfId="8" applyFont="1" applyFill="1" applyBorder="1" applyAlignment="1">
      <alignment horizontal="left" vertical="center" wrapText="1"/>
    </xf>
    <xf numFmtId="0" fontId="15" fillId="4" borderId="13" xfId="8" applyFont="1" applyFill="1" applyBorder="1" applyAlignment="1">
      <alignment horizontal="left" vertical="center" wrapText="1"/>
    </xf>
    <xf numFmtId="0" fontId="12" fillId="2" borderId="10" xfId="8" applyFont="1" applyFill="1" applyBorder="1"/>
    <xf numFmtId="0" fontId="15" fillId="2" borderId="10" xfId="8" applyFont="1" applyFill="1" applyBorder="1"/>
    <xf numFmtId="0" fontId="7" fillId="2" borderId="10" xfId="8" applyFill="1" applyBorder="1"/>
    <xf numFmtId="0" fontId="13" fillId="5" borderId="25" xfId="0" applyFont="1" applyFill="1" applyBorder="1"/>
    <xf numFmtId="0" fontId="0" fillId="0" borderId="26" xfId="0" applyBorder="1"/>
    <xf numFmtId="49" fontId="13" fillId="5" borderId="26" xfId="0" applyNumberFormat="1" applyFont="1" applyFill="1" applyBorder="1"/>
    <xf numFmtId="0" fontId="13" fillId="5" borderId="27" xfId="0" applyFont="1" applyFill="1" applyBorder="1"/>
    <xf numFmtId="0" fontId="7" fillId="5" borderId="35" xfId="0" applyFont="1" applyFill="1" applyBorder="1" applyAlignment="1">
      <alignment horizontal="center" vertical="center"/>
    </xf>
    <xf numFmtId="0" fontId="7" fillId="5" borderId="3" xfId="0" applyFont="1" applyFill="1" applyBorder="1" applyAlignment="1">
      <alignment horizontal="center" vertical="center"/>
    </xf>
    <xf numFmtId="0" fontId="7" fillId="5" borderId="35" xfId="0" applyFont="1" applyFill="1" applyBorder="1" applyAlignment="1">
      <alignment horizontal="center" vertical="center" wrapText="1"/>
    </xf>
    <xf numFmtId="0" fontId="7" fillId="5" borderId="14" xfId="0" applyFont="1" applyFill="1" applyBorder="1" applyAlignment="1">
      <alignment horizontal="center" vertical="center" wrapText="1"/>
    </xf>
    <xf numFmtId="0" fontId="7" fillId="5" borderId="1" xfId="0" applyFont="1" applyFill="1" applyBorder="1" applyAlignment="1">
      <alignment horizontal="center" vertical="center"/>
    </xf>
    <xf numFmtId="44" fontId="10" fillId="12" borderId="15" xfId="0" applyNumberFormat="1" applyFont="1" applyFill="1" applyBorder="1" applyAlignment="1">
      <alignment horizontal="center" vertical="center"/>
    </xf>
    <xf numFmtId="44" fontId="10" fillId="7" borderId="11" xfId="0" applyNumberFormat="1" applyFont="1" applyFill="1" applyBorder="1" applyAlignment="1">
      <alignment horizontal="left" shrinkToFit="1"/>
    </xf>
    <xf numFmtId="44" fontId="15" fillId="4" borderId="28" xfId="0" applyNumberFormat="1" applyFont="1" applyFill="1" applyBorder="1" applyAlignment="1">
      <alignment vertical="center" shrinkToFit="1"/>
    </xf>
    <xf numFmtId="0" fontId="9" fillId="4" borderId="14" xfId="0" applyFont="1" applyFill="1" applyBorder="1" applyAlignment="1">
      <alignment horizontal="center" vertical="center"/>
    </xf>
    <xf numFmtId="0" fontId="9" fillId="4" borderId="14" xfId="0" applyFont="1" applyFill="1" applyBorder="1" applyAlignment="1">
      <alignment horizontal="center" vertical="center" shrinkToFit="1"/>
    </xf>
    <xf numFmtId="0" fontId="9" fillId="10" borderId="66" xfId="0" applyFont="1" applyFill="1" applyBorder="1" applyAlignment="1">
      <alignment horizontal="center" vertical="center" wrapText="1"/>
    </xf>
    <xf numFmtId="0" fontId="9" fillId="10" borderId="49" xfId="0" applyFont="1" applyFill="1" applyBorder="1" applyAlignment="1">
      <alignment horizontal="center" vertical="center" wrapText="1"/>
    </xf>
    <xf numFmtId="44" fontId="9" fillId="11" borderId="54" xfId="0" applyNumberFormat="1" applyFont="1" applyFill="1" applyBorder="1" applyAlignment="1">
      <alignment vertical="center" shrinkToFit="1"/>
    </xf>
    <xf numFmtId="0" fontId="12" fillId="9" borderId="1" xfId="8" applyFont="1" applyFill="1" applyBorder="1" applyAlignment="1">
      <alignment horizontal="center" wrapText="1"/>
    </xf>
    <xf numFmtId="0" fontId="12" fillId="9" borderId="63" xfId="8" applyFont="1" applyFill="1" applyBorder="1" applyAlignment="1">
      <alignment horizontal="center" wrapText="1"/>
    </xf>
    <xf numFmtId="0" fontId="12" fillId="8" borderId="21" xfId="8" applyFont="1" applyFill="1" applyBorder="1" applyAlignment="1">
      <alignment horizontal="center" wrapText="1"/>
    </xf>
    <xf numFmtId="44" fontId="12" fillId="4" borderId="22" xfId="8" applyNumberFormat="1" applyFont="1" applyFill="1" applyBorder="1" applyAlignment="1">
      <alignment shrinkToFit="1"/>
    </xf>
    <xf numFmtId="0" fontId="9" fillId="8" borderId="46" xfId="8" applyFont="1" applyFill="1" applyBorder="1" applyAlignment="1">
      <alignment horizontal="center" vertical="center" wrapText="1"/>
    </xf>
    <xf numFmtId="0" fontId="9" fillId="8" borderId="18" xfId="8" applyFont="1" applyFill="1" applyBorder="1" applyAlignment="1">
      <alignment horizontal="center" vertical="center" wrapText="1"/>
    </xf>
    <xf numFmtId="0" fontId="8" fillId="13" borderId="38" xfId="0" applyFont="1" applyFill="1" applyBorder="1" applyAlignment="1">
      <alignment horizontal="center" vertical="center"/>
    </xf>
    <xf numFmtId="44" fontId="10" fillId="7" borderId="15" xfId="0" applyNumberFormat="1" applyFont="1" applyFill="1" applyBorder="1" applyAlignment="1">
      <alignment horizontal="left" shrinkToFit="1"/>
    </xf>
    <xf numFmtId="44" fontId="10" fillId="7" borderId="22" xfId="0" applyNumberFormat="1" applyFont="1" applyFill="1" applyBorder="1" applyAlignment="1">
      <alignment horizontal="left" shrinkToFit="1"/>
    </xf>
    <xf numFmtId="44" fontId="15" fillId="4" borderId="38" xfId="0" applyNumberFormat="1" applyFont="1" applyFill="1" applyBorder="1" applyAlignment="1">
      <alignment vertical="center" shrinkToFit="1"/>
    </xf>
    <xf numFmtId="0" fontId="7" fillId="0" borderId="1" xfId="0" applyFont="1" applyBorder="1" applyAlignment="1">
      <alignment horizontal="center" vertical="center"/>
    </xf>
    <xf numFmtId="0" fontId="7" fillId="0" borderId="3" xfId="0" applyFont="1" applyBorder="1" applyAlignment="1">
      <alignment horizontal="center" vertical="center" wrapText="1"/>
    </xf>
    <xf numFmtId="0" fontId="7" fillId="0" borderId="3" xfId="0" applyFont="1" applyBorder="1" applyAlignment="1">
      <alignment horizontal="center" vertical="center"/>
    </xf>
    <xf numFmtId="0" fontId="7" fillId="0" borderId="15" xfId="0" applyFont="1" applyBorder="1" applyAlignment="1">
      <alignment horizontal="center" vertical="center"/>
    </xf>
    <xf numFmtId="0" fontId="15" fillId="4" borderId="24" xfId="0" applyFont="1" applyFill="1" applyBorder="1" applyAlignment="1">
      <alignment horizontal="center" vertical="center"/>
    </xf>
    <xf numFmtId="0" fontId="7" fillId="0" borderId="35" xfId="0" applyFont="1" applyBorder="1" applyAlignment="1">
      <alignment horizontal="center" vertical="center" wrapText="1"/>
    </xf>
    <xf numFmtId="0" fontId="0" fillId="8" borderId="1" xfId="0" applyFill="1" applyBorder="1"/>
    <xf numFmtId="0" fontId="0" fillId="8" borderId="3" xfId="0" applyFill="1" applyBorder="1"/>
    <xf numFmtId="44" fontId="0" fillId="0" borderId="0" xfId="0" applyNumberFormat="1"/>
    <xf numFmtId="0" fontId="7" fillId="0" borderId="1" xfId="0" applyFont="1" applyBorder="1" applyAlignment="1">
      <alignment horizontal="center" vertical="center" wrapText="1"/>
    </xf>
    <xf numFmtId="0" fontId="7" fillId="0" borderId="15" xfId="0" applyFont="1" applyBorder="1" applyAlignment="1">
      <alignment horizontal="center" vertical="center" wrapText="1"/>
    </xf>
    <xf numFmtId="0" fontId="0" fillId="8" borderId="63" xfId="0" applyFill="1" applyBorder="1"/>
    <xf numFmtId="0" fontId="0" fillId="8" borderId="21" xfId="0" applyFill="1" applyBorder="1"/>
    <xf numFmtId="44" fontId="0" fillId="7" borderId="15" xfId="0" applyNumberFormat="1" applyFill="1" applyBorder="1"/>
    <xf numFmtId="0" fontId="0" fillId="8" borderId="1" xfId="0" applyFill="1" applyBorder="1" applyAlignment="1">
      <alignment horizontal="center" vertical="center"/>
    </xf>
    <xf numFmtId="44" fontId="0" fillId="8" borderId="3" xfId="0" applyNumberFormat="1" applyFill="1" applyBorder="1"/>
    <xf numFmtId="44" fontId="0" fillId="8" borderId="21" xfId="0" applyNumberFormat="1" applyFill="1" applyBorder="1"/>
    <xf numFmtId="0" fontId="10" fillId="3" borderId="1" xfId="0" applyFont="1" applyFill="1" applyBorder="1" applyAlignment="1" applyProtection="1">
      <alignment horizontal="center" wrapText="1"/>
      <protection locked="0"/>
    </xf>
    <xf numFmtId="0" fontId="10" fillId="3" borderId="3" xfId="0" applyFont="1" applyFill="1" applyBorder="1" applyAlignment="1" applyProtection="1">
      <alignment horizontal="center"/>
      <protection locked="0"/>
    </xf>
    <xf numFmtId="2" fontId="10" fillId="3" borderId="3" xfId="0" applyNumberFormat="1" applyFont="1" applyFill="1" applyBorder="1" applyAlignment="1" applyProtection="1">
      <alignment horizontal="center"/>
      <protection locked="0"/>
    </xf>
    <xf numFmtId="7" fontId="10" fillId="3" borderId="3" xfId="0" applyNumberFormat="1" applyFont="1" applyFill="1" applyBorder="1" applyAlignment="1" applyProtection="1">
      <alignment horizontal="center"/>
      <protection locked="0"/>
    </xf>
    <xf numFmtId="2" fontId="10" fillId="3" borderId="3" xfId="0" applyNumberFormat="1" applyFont="1" applyFill="1" applyBorder="1" applyAlignment="1" applyProtection="1">
      <alignment horizontal="center" shrinkToFit="1"/>
      <protection locked="0"/>
    </xf>
    <xf numFmtId="0" fontId="7" fillId="3" borderId="3" xfId="0" applyFont="1" applyFill="1" applyBorder="1" applyAlignment="1" applyProtection="1">
      <alignment horizontal="center"/>
      <protection locked="0"/>
    </xf>
    <xf numFmtId="0" fontId="10" fillId="3" borderId="63" xfId="0" applyFont="1" applyFill="1" applyBorder="1" applyAlignment="1" applyProtection="1">
      <alignment horizontal="center" wrapText="1"/>
      <protection locked="0"/>
    </xf>
    <xf numFmtId="0" fontId="10" fillId="3" borderId="21" xfId="0" applyFont="1" applyFill="1" applyBorder="1" applyAlignment="1" applyProtection="1">
      <alignment horizontal="center"/>
      <protection locked="0"/>
    </xf>
    <xf numFmtId="2" fontId="10" fillId="3" borderId="21" xfId="0" applyNumberFormat="1" applyFont="1" applyFill="1" applyBorder="1" applyAlignment="1" applyProtection="1">
      <alignment horizontal="center" shrinkToFit="1"/>
      <protection locked="0"/>
    </xf>
    <xf numFmtId="0" fontId="10" fillId="3" borderId="21" xfId="0" applyFont="1" applyFill="1" applyBorder="1" applyAlignment="1" applyProtection="1">
      <alignment horizontal="center" shrinkToFit="1"/>
      <protection locked="0"/>
    </xf>
    <xf numFmtId="0" fontId="0" fillId="0" borderId="74" xfId="0" applyBorder="1"/>
    <xf numFmtId="0" fontId="16" fillId="0" borderId="75" xfId="0" applyFont="1" applyBorder="1"/>
    <xf numFmtId="0" fontId="16" fillId="0" borderId="74" xfId="0" applyFont="1" applyBorder="1"/>
    <xf numFmtId="0" fontId="15" fillId="4" borderId="28" xfId="0" applyFont="1" applyFill="1" applyBorder="1" applyAlignment="1">
      <alignment horizontal="center" vertical="center"/>
    </xf>
    <xf numFmtId="0" fontId="7" fillId="4" borderId="22" xfId="10" applyFont="1" applyFill="1" applyBorder="1" applyAlignment="1">
      <alignment horizontal="center" vertical="center" wrapText="1"/>
    </xf>
    <xf numFmtId="0" fontId="15" fillId="4" borderId="67" xfId="8" applyFont="1" applyFill="1" applyBorder="1" applyAlignment="1">
      <alignment horizontal="left" vertical="center" wrapText="1"/>
    </xf>
    <xf numFmtId="0" fontId="15" fillId="8" borderId="23" xfId="8" applyFont="1" applyFill="1" applyBorder="1" applyAlignment="1" applyProtection="1">
      <alignment horizontal="center" shrinkToFit="1"/>
      <protection locked="0"/>
    </xf>
    <xf numFmtId="0" fontId="15" fillId="3" borderId="23" xfId="8" applyFont="1" applyFill="1" applyBorder="1" applyAlignment="1" applyProtection="1">
      <alignment horizontal="center" shrinkToFit="1"/>
      <protection locked="0"/>
    </xf>
    <xf numFmtId="0" fontId="15" fillId="8" borderId="3" xfId="8" applyFont="1" applyFill="1" applyBorder="1" applyAlignment="1" applyProtection="1">
      <alignment horizontal="center" shrinkToFit="1"/>
      <protection locked="0"/>
    </xf>
    <xf numFmtId="0" fontId="15" fillId="3" borderId="3" xfId="8" applyFont="1" applyFill="1" applyBorder="1" applyAlignment="1" applyProtection="1">
      <alignment horizontal="center" shrinkToFit="1"/>
      <protection locked="0"/>
    </xf>
    <xf numFmtId="0" fontId="27" fillId="8" borderId="14" xfId="8" applyFont="1" applyFill="1" applyBorder="1" applyAlignment="1" applyProtection="1">
      <alignment horizontal="center"/>
      <protection locked="0"/>
    </xf>
    <xf numFmtId="0" fontId="27" fillId="8" borderId="3" xfId="8" applyFont="1" applyFill="1" applyBorder="1" applyAlignment="1" applyProtection="1">
      <alignment horizontal="center"/>
      <protection locked="0"/>
    </xf>
    <xf numFmtId="0" fontId="27" fillId="3" borderId="3" xfId="8" applyFont="1" applyFill="1" applyBorder="1" applyAlignment="1" applyProtection="1">
      <alignment horizontal="center"/>
      <protection locked="0"/>
    </xf>
    <xf numFmtId="0" fontId="27" fillId="3" borderId="35" xfId="8" applyFont="1" applyFill="1" applyBorder="1" applyAlignment="1" applyProtection="1">
      <alignment horizontal="center"/>
      <protection locked="0"/>
    </xf>
    <xf numFmtId="0" fontId="27" fillId="3" borderId="13" xfId="8" applyFont="1" applyFill="1" applyBorder="1" applyAlignment="1" applyProtection="1">
      <alignment horizontal="center"/>
      <protection locked="0"/>
    </xf>
    <xf numFmtId="0" fontId="27" fillId="3" borderId="41" xfId="8" applyFont="1" applyFill="1" applyBorder="1" applyAlignment="1" applyProtection="1">
      <alignment horizontal="center"/>
      <protection locked="0"/>
    </xf>
    <xf numFmtId="0" fontId="27" fillId="3" borderId="5" xfId="8" applyFont="1" applyFill="1" applyBorder="1" applyAlignment="1" applyProtection="1">
      <alignment horizontal="center"/>
      <protection locked="0"/>
    </xf>
    <xf numFmtId="0" fontId="27" fillId="3" borderId="14" xfId="8" applyFont="1" applyFill="1" applyBorder="1" applyAlignment="1" applyProtection="1">
      <alignment horizontal="center"/>
      <protection locked="0"/>
    </xf>
    <xf numFmtId="0" fontId="27" fillId="3" borderId="47" xfId="8" applyFont="1" applyFill="1" applyBorder="1" applyAlignment="1" applyProtection="1">
      <alignment horizontal="center"/>
      <protection locked="0"/>
    </xf>
    <xf numFmtId="0" fontId="27" fillId="3" borderId="21" xfId="8" applyFont="1" applyFill="1" applyBorder="1" applyAlignment="1" applyProtection="1">
      <alignment horizontal="center"/>
      <protection locked="0"/>
    </xf>
    <xf numFmtId="7" fontId="10" fillId="3" borderId="21" xfId="0" applyNumberFormat="1" applyFont="1" applyFill="1" applyBorder="1" applyAlignment="1" applyProtection="1">
      <alignment horizontal="center" shrinkToFit="1"/>
      <protection locked="0"/>
    </xf>
    <xf numFmtId="164" fontId="10" fillId="3" borderId="3" xfId="0" applyNumberFormat="1" applyFont="1" applyFill="1" applyBorder="1" applyAlignment="1" applyProtection="1">
      <alignment horizontal="center"/>
      <protection locked="0"/>
    </xf>
    <xf numFmtId="164" fontId="10" fillId="3" borderId="21" xfId="0" applyNumberFormat="1" applyFont="1" applyFill="1" applyBorder="1" applyAlignment="1" applyProtection="1">
      <alignment horizontal="center" shrinkToFit="1"/>
      <protection locked="0"/>
    </xf>
    <xf numFmtId="7" fontId="7" fillId="3" borderId="3" xfId="0" applyNumberFormat="1" applyFont="1" applyFill="1" applyBorder="1" applyAlignment="1" applyProtection="1">
      <alignment horizontal="center" wrapText="1"/>
      <protection locked="0"/>
    </xf>
    <xf numFmtId="7" fontId="10" fillId="3" borderId="3" xfId="0" applyNumberFormat="1" applyFont="1" applyFill="1" applyBorder="1" applyAlignment="1" applyProtection="1">
      <alignment horizontal="center" wrapText="1"/>
      <protection locked="0"/>
    </xf>
    <xf numFmtId="7" fontId="10" fillId="3" borderId="21" xfId="0" applyNumberFormat="1" applyFont="1" applyFill="1" applyBorder="1" applyAlignment="1" applyProtection="1">
      <alignment horizontal="center" wrapText="1" shrinkToFit="1"/>
      <protection locked="0"/>
    </xf>
    <xf numFmtId="0" fontId="7" fillId="3" borderId="3" xfId="0" applyFont="1" applyFill="1" applyBorder="1" applyAlignment="1" applyProtection="1">
      <alignment horizontal="center" wrapText="1"/>
      <protection locked="0"/>
    </xf>
    <xf numFmtId="0" fontId="7" fillId="3" borderId="1" xfId="0" applyFont="1" applyFill="1" applyBorder="1" applyAlignment="1" applyProtection="1">
      <alignment horizontal="center" wrapText="1"/>
      <protection locked="0"/>
    </xf>
    <xf numFmtId="14" fontId="10" fillId="3" borderId="3" xfId="0" applyNumberFormat="1" applyFont="1" applyFill="1" applyBorder="1" applyAlignment="1" applyProtection="1">
      <alignment horizontal="center"/>
      <protection locked="0"/>
    </xf>
    <xf numFmtId="0" fontId="10" fillId="3" borderId="3" xfId="0" applyFont="1" applyFill="1" applyBorder="1" applyAlignment="1" applyProtection="1">
      <alignment horizontal="center" wrapText="1"/>
      <protection locked="0"/>
    </xf>
    <xf numFmtId="0" fontId="10" fillId="3" borderId="3" xfId="0" applyFont="1" applyFill="1" applyBorder="1" applyAlignment="1" applyProtection="1">
      <alignment horizontal="center" shrinkToFit="1"/>
      <protection locked="0"/>
    </xf>
    <xf numFmtId="7" fontId="10" fillId="3" borderId="3" xfId="0" applyNumberFormat="1" applyFont="1" applyFill="1" applyBorder="1" applyAlignment="1" applyProtection="1">
      <alignment horizontal="right" shrinkToFit="1"/>
      <protection locked="0"/>
    </xf>
    <xf numFmtId="0" fontId="7" fillId="4" borderId="3"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10" fillId="4" borderId="15" xfId="0" applyFont="1" applyFill="1" applyBorder="1" applyAlignment="1">
      <alignment vertical="center" wrapText="1"/>
    </xf>
    <xf numFmtId="0" fontId="9" fillId="10" borderId="26" xfId="8" applyFont="1" applyFill="1" applyBorder="1" applyAlignment="1">
      <alignment horizontal="center" vertical="center" wrapText="1"/>
    </xf>
    <xf numFmtId="0" fontId="9" fillId="10" borderId="0" xfId="8" applyFont="1" applyFill="1" applyAlignment="1">
      <alignment horizontal="center" vertical="center" wrapText="1"/>
    </xf>
    <xf numFmtId="0" fontId="9" fillId="10" borderId="7" xfId="8" applyFont="1" applyFill="1" applyBorder="1" applyAlignment="1">
      <alignment horizontal="center" vertical="center" wrapText="1"/>
    </xf>
    <xf numFmtId="0" fontId="15" fillId="3" borderId="59" xfId="8" applyFont="1" applyFill="1" applyBorder="1" applyAlignment="1" applyProtection="1">
      <alignment horizontal="center" shrinkToFit="1"/>
      <protection locked="0"/>
    </xf>
    <xf numFmtId="0" fontId="12" fillId="9" borderId="67" xfId="8" applyFont="1" applyFill="1" applyBorder="1" applyAlignment="1">
      <alignment horizontal="center" wrapText="1"/>
    </xf>
    <xf numFmtId="8" fontId="12" fillId="7" borderId="15" xfId="8" applyNumberFormat="1" applyFont="1" applyFill="1" applyBorder="1" applyAlignment="1">
      <alignment shrinkToFit="1"/>
    </xf>
    <xf numFmtId="0" fontId="8" fillId="4" borderId="3" xfId="0" applyFont="1" applyFill="1" applyBorder="1" applyAlignment="1">
      <alignment horizontal="center" vertical="center"/>
    </xf>
    <xf numFmtId="0" fontId="7" fillId="4" borderId="41" xfId="10" applyFont="1" applyFill="1" applyBorder="1" applyAlignment="1">
      <alignment horizontal="center" vertical="center" wrapText="1"/>
    </xf>
    <xf numFmtId="0" fontId="15" fillId="4" borderId="35" xfId="10" applyFont="1" applyFill="1" applyBorder="1" applyAlignment="1">
      <alignment horizontal="center" vertical="center" wrapText="1"/>
    </xf>
    <xf numFmtId="0" fontId="8" fillId="8" borderId="35" xfId="10" applyFont="1" applyFill="1" applyBorder="1" applyAlignment="1">
      <alignment vertical="center" wrapText="1"/>
    </xf>
    <xf numFmtId="0" fontId="9" fillId="12" borderId="78" xfId="0" applyFont="1" applyFill="1" applyBorder="1" applyAlignment="1">
      <alignment horizontal="center" vertical="center"/>
    </xf>
    <xf numFmtId="44" fontId="9" fillId="12" borderId="77" xfId="0" applyNumberFormat="1" applyFont="1" applyFill="1" applyBorder="1" applyAlignment="1">
      <alignment horizontal="center" vertical="center"/>
    </xf>
    <xf numFmtId="0" fontId="8" fillId="3" borderId="3" xfId="0" applyFont="1" applyFill="1" applyBorder="1" applyAlignment="1" applyProtection="1">
      <alignment horizontal="center" wrapText="1"/>
      <protection locked="0"/>
    </xf>
    <xf numFmtId="0" fontId="8" fillId="3" borderId="35" xfId="0" applyFont="1" applyFill="1" applyBorder="1" applyAlignment="1" applyProtection="1">
      <alignment horizontal="center" wrapText="1"/>
      <protection locked="0"/>
    </xf>
    <xf numFmtId="0" fontId="8" fillId="4" borderId="14" xfId="10" applyFont="1" applyFill="1" applyBorder="1" applyAlignment="1">
      <alignment horizontal="center" vertical="center" wrapText="1"/>
    </xf>
    <xf numFmtId="0" fontId="8" fillId="3" borderId="21" xfId="0" applyFont="1" applyFill="1" applyBorder="1" applyAlignment="1" applyProtection="1">
      <alignment horizontal="center" wrapText="1"/>
      <protection locked="0"/>
    </xf>
    <xf numFmtId="2" fontId="10" fillId="3" borderId="21" xfId="0" applyNumberFormat="1" applyFont="1" applyFill="1" applyBorder="1" applyAlignment="1" applyProtection="1">
      <alignment horizontal="center"/>
      <protection locked="0"/>
    </xf>
    <xf numFmtId="2" fontId="10" fillId="3" borderId="71" xfId="0" applyNumberFormat="1" applyFont="1" applyFill="1" applyBorder="1" applyAlignment="1" applyProtection="1">
      <alignment horizontal="center"/>
      <protection locked="0"/>
    </xf>
    <xf numFmtId="0" fontId="7" fillId="5" borderId="45" xfId="0" applyFont="1" applyFill="1" applyBorder="1" applyAlignment="1">
      <alignment horizontal="center" vertical="center"/>
    </xf>
    <xf numFmtId="2" fontId="11" fillId="11" borderId="67" xfId="8" applyNumberFormat="1" applyFont="1" applyFill="1" applyBorder="1" applyAlignment="1">
      <alignment vertical="center" shrinkToFit="1"/>
    </xf>
    <xf numFmtId="2" fontId="11" fillId="11" borderId="29" xfId="8" applyNumberFormat="1" applyFont="1" applyFill="1" applyBorder="1" applyAlignment="1">
      <alignment vertical="center" shrinkToFit="1"/>
    </xf>
    <xf numFmtId="2" fontId="8" fillId="10" borderId="1" xfId="8" applyNumberFormat="1" applyFont="1" applyFill="1" applyBorder="1" applyAlignment="1">
      <alignment horizontal="center" vertical="center" wrapText="1" shrinkToFit="1"/>
    </xf>
    <xf numFmtId="2" fontId="11" fillId="8" borderId="40" xfId="8" applyNumberFormat="1" applyFont="1" applyFill="1" applyBorder="1" applyAlignment="1">
      <alignment vertical="center" shrinkToFit="1"/>
    </xf>
    <xf numFmtId="0" fontId="12" fillId="8" borderId="41" xfId="8" applyFont="1" applyFill="1" applyBorder="1" applyAlignment="1">
      <alignment horizontal="center" vertical="center" wrapText="1"/>
    </xf>
    <xf numFmtId="2" fontId="27" fillId="4" borderId="2" xfId="8" applyNumberFormat="1" applyFont="1" applyFill="1" applyBorder="1" applyAlignment="1">
      <alignment horizontal="right" shrinkToFit="1"/>
    </xf>
    <xf numFmtId="44" fontId="15" fillId="4" borderId="49" xfId="0" applyNumberFormat="1" applyFont="1" applyFill="1" applyBorder="1" applyAlignment="1">
      <alignment vertical="center" shrinkToFit="1"/>
    </xf>
    <xf numFmtId="44" fontId="15" fillId="4" borderId="15" xfId="0" applyNumberFormat="1" applyFont="1" applyFill="1" applyBorder="1" applyAlignment="1">
      <alignment vertical="center" shrinkToFit="1"/>
    </xf>
    <xf numFmtId="7" fontId="10" fillId="3" borderId="21" xfId="0" applyNumberFormat="1" applyFont="1" applyFill="1" applyBorder="1" applyAlignment="1" applyProtection="1">
      <alignment wrapText="1"/>
      <protection locked="0"/>
    </xf>
    <xf numFmtId="7" fontId="10" fillId="3" borderId="3" xfId="0" applyNumberFormat="1" applyFont="1" applyFill="1" applyBorder="1" applyAlignment="1" applyProtection="1">
      <alignment wrapText="1"/>
      <protection locked="0"/>
    </xf>
    <xf numFmtId="7" fontId="7" fillId="3" borderId="83" xfId="0" applyNumberFormat="1" applyFont="1" applyFill="1" applyBorder="1" applyAlignment="1" applyProtection="1">
      <alignment vertical="center" wrapText="1"/>
      <protection locked="0"/>
    </xf>
    <xf numFmtId="7" fontId="10" fillId="3" borderId="83" xfId="0" applyNumberFormat="1" applyFont="1" applyFill="1" applyBorder="1" applyAlignment="1" applyProtection="1">
      <alignment wrapText="1"/>
      <protection locked="0"/>
    </xf>
    <xf numFmtId="0" fontId="7" fillId="5" borderId="3" xfId="0" applyFont="1" applyFill="1" applyBorder="1" applyAlignment="1">
      <alignment horizontal="center" vertical="center" wrapText="1"/>
    </xf>
    <xf numFmtId="0" fontId="10" fillId="3" borderId="69" xfId="0" applyFont="1" applyFill="1" applyBorder="1" applyAlignment="1" applyProtection="1">
      <alignment vertical="center" wrapText="1"/>
      <protection locked="0"/>
    </xf>
    <xf numFmtId="0" fontId="10" fillId="3" borderId="69" xfId="0" applyFont="1" applyFill="1" applyBorder="1" applyAlignment="1" applyProtection="1">
      <alignment wrapText="1"/>
      <protection locked="0"/>
    </xf>
    <xf numFmtId="0" fontId="10" fillId="3" borderId="14" xfId="0" applyFont="1" applyFill="1" applyBorder="1" applyAlignment="1" applyProtection="1">
      <alignment wrapText="1"/>
      <protection locked="0"/>
    </xf>
    <xf numFmtId="0" fontId="10" fillId="3" borderId="47" xfId="0" applyFont="1" applyFill="1" applyBorder="1" applyAlignment="1" applyProtection="1">
      <alignment wrapText="1"/>
      <protection locked="0"/>
    </xf>
    <xf numFmtId="2" fontId="11" fillId="8" borderId="60" xfId="8" applyNumberFormat="1" applyFont="1" applyFill="1" applyBorder="1" applyAlignment="1">
      <alignment horizontal="right" vertical="center" shrinkToFit="1"/>
    </xf>
    <xf numFmtId="2" fontId="11" fillId="8" borderId="35" xfId="8" applyNumberFormat="1" applyFont="1" applyFill="1" applyBorder="1" applyAlignment="1">
      <alignment horizontal="right" vertical="center" shrinkToFit="1"/>
    </xf>
    <xf numFmtId="0" fontId="7" fillId="0" borderId="26" xfId="0" applyFont="1" applyBorder="1" applyAlignment="1">
      <alignment horizontal="center" vertical="center" wrapText="1"/>
    </xf>
    <xf numFmtId="0" fontId="10" fillId="0" borderId="26" xfId="0" applyFont="1" applyBorder="1" applyAlignment="1">
      <alignment horizontal="center" vertical="center" wrapText="1"/>
    </xf>
    <xf numFmtId="2" fontId="11" fillId="8" borderId="46" xfId="8" applyNumberFormat="1" applyFont="1" applyFill="1" applyBorder="1" applyAlignment="1">
      <alignment vertical="center" shrinkToFit="1"/>
    </xf>
    <xf numFmtId="2" fontId="11" fillId="8" borderId="39" xfId="8" applyNumberFormat="1" applyFont="1" applyFill="1" applyBorder="1" applyAlignment="1">
      <alignment horizontal="right" vertical="center" shrinkToFit="1"/>
    </xf>
    <xf numFmtId="0" fontId="26" fillId="9" borderId="0" xfId="0" applyFont="1" applyFill="1" applyAlignment="1">
      <alignment vertical="center" wrapText="1" shrinkToFit="1"/>
    </xf>
    <xf numFmtId="0" fontId="9" fillId="9" borderId="0" xfId="0" applyFont="1" applyFill="1" applyAlignment="1">
      <alignment vertical="center" shrinkToFit="1"/>
    </xf>
    <xf numFmtId="0" fontId="0" fillId="0" borderId="72" xfId="0" applyBorder="1" applyAlignment="1">
      <alignment horizontal="left" vertical="top" wrapText="1"/>
    </xf>
    <xf numFmtId="3" fontId="12" fillId="8" borderId="13" xfId="8" applyNumberFormat="1" applyFont="1" applyFill="1" applyBorder="1" applyAlignment="1">
      <alignment horizontal="center" wrapText="1"/>
    </xf>
    <xf numFmtId="0" fontId="32" fillId="0" borderId="72" xfId="0" applyFont="1" applyBorder="1" applyAlignment="1">
      <alignment horizontal="left" vertical="center" wrapText="1"/>
    </xf>
    <xf numFmtId="0" fontId="32" fillId="0" borderId="72" xfId="0" applyFont="1" applyBorder="1" applyAlignment="1">
      <alignment horizontal="left" vertical="top" wrapText="1"/>
    </xf>
    <xf numFmtId="1" fontId="12" fillId="8" borderId="41" xfId="8" applyNumberFormat="1" applyFont="1" applyFill="1" applyBorder="1" applyAlignment="1">
      <alignment horizontal="center" wrapText="1"/>
    </xf>
    <xf numFmtId="1" fontId="12" fillId="8" borderId="3" xfId="8" applyNumberFormat="1" applyFont="1" applyFill="1" applyBorder="1" applyAlignment="1">
      <alignment horizontal="center" wrapText="1"/>
    </xf>
    <xf numFmtId="0" fontId="7" fillId="0" borderId="72" xfId="0" applyFont="1" applyBorder="1" applyAlignment="1">
      <alignment horizontal="left" vertical="center" wrapText="1"/>
    </xf>
    <xf numFmtId="0" fontId="12" fillId="0" borderId="72" xfId="0" applyFont="1" applyBorder="1" applyAlignment="1">
      <alignment horizontal="left" vertical="center" wrapText="1"/>
    </xf>
    <xf numFmtId="10" fontId="33" fillId="8" borderId="23" xfId="8" applyNumberFormat="1" applyFont="1" applyFill="1" applyBorder="1" applyAlignment="1">
      <alignment shrinkToFit="1"/>
    </xf>
    <xf numFmtId="0" fontId="36" fillId="0" borderId="0" xfId="19" applyFont="1" applyAlignment="1">
      <alignment horizontal="left" vertical="top"/>
    </xf>
    <xf numFmtId="0" fontId="37" fillId="0" borderId="72" xfId="19" applyFont="1" applyBorder="1" applyAlignment="1">
      <alignment horizontal="left" wrapText="1"/>
    </xf>
    <xf numFmtId="0" fontId="35" fillId="0" borderId="72" xfId="19" applyFont="1" applyBorder="1" applyAlignment="1">
      <alignment horizontal="center" vertical="top" wrapText="1"/>
    </xf>
    <xf numFmtId="0" fontId="37" fillId="0" borderId="0" xfId="19" applyFont="1" applyAlignment="1">
      <alignment horizontal="left" vertical="top"/>
    </xf>
    <xf numFmtId="0" fontId="37" fillId="17" borderId="72" xfId="19" applyFont="1" applyFill="1" applyBorder="1" applyAlignment="1">
      <alignment horizontal="left" wrapText="1"/>
    </xf>
    <xf numFmtId="0" fontId="38" fillId="17" borderId="72" xfId="19" applyFont="1" applyFill="1" applyBorder="1" applyAlignment="1">
      <alignment horizontal="center" vertical="top" wrapText="1"/>
    </xf>
    <xf numFmtId="0" fontId="38" fillId="17" borderId="72" xfId="19" applyFont="1" applyFill="1" applyBorder="1" applyAlignment="1">
      <alignment horizontal="left" vertical="top" wrapText="1" indent="1"/>
    </xf>
    <xf numFmtId="0" fontId="38" fillId="17" borderId="72" xfId="19" applyFont="1" applyFill="1" applyBorder="1" applyAlignment="1">
      <alignment horizontal="left" vertical="top" wrapText="1"/>
    </xf>
    <xf numFmtId="1" fontId="35" fillId="16" borderId="72" xfId="19" applyNumberFormat="1" applyFont="1" applyFill="1" applyBorder="1" applyAlignment="1">
      <alignment horizontal="center" vertical="center" shrinkToFit="1"/>
    </xf>
    <xf numFmtId="0" fontId="35" fillId="16" borderId="72" xfId="19" applyFont="1" applyFill="1" applyBorder="1" applyAlignment="1">
      <alignment horizontal="left" vertical="center" wrapText="1"/>
    </xf>
    <xf numFmtId="0" fontId="37" fillId="16" borderId="72" xfId="19" applyFont="1" applyFill="1" applyBorder="1" applyAlignment="1">
      <alignment horizontal="left" vertical="top" wrapText="1"/>
    </xf>
    <xf numFmtId="0" fontId="35" fillId="16" borderId="72" xfId="19" applyFont="1" applyFill="1" applyBorder="1" applyAlignment="1">
      <alignment horizontal="center" vertical="center" wrapText="1"/>
    </xf>
    <xf numFmtId="167" fontId="35" fillId="16" borderId="72" xfId="19" applyNumberFormat="1" applyFont="1" applyFill="1" applyBorder="1" applyAlignment="1">
      <alignment horizontal="right" vertical="center" shrinkToFit="1"/>
    </xf>
    <xf numFmtId="1" fontId="35" fillId="15" borderId="72" xfId="19" applyNumberFormat="1" applyFont="1" applyFill="1" applyBorder="1" applyAlignment="1">
      <alignment horizontal="center" vertical="top" shrinkToFit="1"/>
    </xf>
    <xf numFmtId="0" fontId="35" fillId="15" borderId="72" xfId="19" applyFont="1" applyFill="1" applyBorder="1" applyAlignment="1">
      <alignment horizontal="left" vertical="top" wrapText="1"/>
    </xf>
    <xf numFmtId="0" fontId="35" fillId="15" borderId="72" xfId="19" applyFont="1" applyFill="1" applyBorder="1" applyAlignment="1">
      <alignment horizontal="center" vertical="top" wrapText="1"/>
    </xf>
    <xf numFmtId="167" fontId="35" fillId="15" borderId="72" xfId="19" applyNumberFormat="1" applyFont="1" applyFill="1" applyBorder="1" applyAlignment="1">
      <alignment horizontal="right" vertical="top" shrinkToFit="1"/>
    </xf>
    <xf numFmtId="1" fontId="35" fillId="16" borderId="72" xfId="19" applyNumberFormat="1" applyFont="1" applyFill="1" applyBorder="1" applyAlignment="1">
      <alignment horizontal="center" vertical="top" shrinkToFit="1"/>
    </xf>
    <xf numFmtId="0" fontId="35" fillId="16" borderId="72" xfId="19" applyFont="1" applyFill="1" applyBorder="1" applyAlignment="1">
      <alignment horizontal="left" vertical="top" wrapText="1"/>
    </xf>
    <xf numFmtId="0" fontId="35" fillId="16" borderId="72" xfId="19" applyFont="1" applyFill="1" applyBorder="1" applyAlignment="1">
      <alignment horizontal="center" vertical="top" wrapText="1"/>
    </xf>
    <xf numFmtId="167" fontId="35" fillId="16" borderId="72" xfId="19" applyNumberFormat="1" applyFont="1" applyFill="1" applyBorder="1" applyAlignment="1">
      <alignment horizontal="right" vertical="top" shrinkToFit="1"/>
    </xf>
    <xf numFmtId="0" fontId="37" fillId="16" borderId="72" xfId="19" applyFont="1" applyFill="1" applyBorder="1" applyAlignment="1">
      <alignment horizontal="left" wrapText="1"/>
    </xf>
    <xf numFmtId="0" fontId="37" fillId="15" borderId="72" xfId="19" applyFont="1" applyFill="1" applyBorder="1" applyAlignment="1">
      <alignment horizontal="left" wrapText="1"/>
    </xf>
    <xf numFmtId="1" fontId="35" fillId="15" borderId="72" xfId="19" applyNumberFormat="1" applyFont="1" applyFill="1" applyBorder="1" applyAlignment="1">
      <alignment horizontal="center" vertical="center" shrinkToFit="1"/>
    </xf>
    <xf numFmtId="0" fontId="35" fillId="15" borderId="72" xfId="19" applyFont="1" applyFill="1" applyBorder="1" applyAlignment="1">
      <alignment horizontal="left" vertical="center" wrapText="1"/>
    </xf>
    <xf numFmtId="0" fontId="37" fillId="15" borderId="72" xfId="19" applyFont="1" applyFill="1" applyBorder="1" applyAlignment="1">
      <alignment horizontal="left" vertical="top" wrapText="1"/>
    </xf>
    <xf numFmtId="0" fontId="35" fillId="15" borderId="72" xfId="19" applyFont="1" applyFill="1" applyBorder="1" applyAlignment="1">
      <alignment horizontal="center" vertical="center" wrapText="1"/>
    </xf>
    <xf numFmtId="167" fontId="35" fillId="15" borderId="72" xfId="19" applyNumberFormat="1" applyFont="1" applyFill="1" applyBorder="1" applyAlignment="1">
      <alignment horizontal="right" vertical="center" shrinkToFit="1"/>
    </xf>
    <xf numFmtId="0" fontId="37" fillId="15" borderId="72" xfId="19" applyFont="1" applyFill="1" applyBorder="1" applyAlignment="1">
      <alignment horizontal="left" vertical="center" wrapText="1"/>
    </xf>
    <xf numFmtId="168" fontId="35" fillId="15" borderId="72" xfId="19" applyNumberFormat="1" applyFont="1" applyFill="1" applyBorder="1" applyAlignment="1">
      <alignment horizontal="right" vertical="top" shrinkToFit="1"/>
    </xf>
    <xf numFmtId="0" fontId="37" fillId="16" borderId="72" xfId="19" applyFont="1" applyFill="1" applyBorder="1" applyAlignment="1">
      <alignment horizontal="left" vertical="center" wrapText="1"/>
    </xf>
    <xf numFmtId="0" fontId="35" fillId="16" borderId="72" xfId="19" applyFont="1" applyFill="1" applyBorder="1" applyAlignment="1">
      <alignment horizontal="left" vertical="top" wrapText="1" indent="6"/>
    </xf>
    <xf numFmtId="0" fontId="35" fillId="15" borderId="72" xfId="19" applyFont="1" applyFill="1" applyBorder="1" applyAlignment="1">
      <alignment horizontal="left" vertical="top" wrapText="1" indent="6"/>
    </xf>
    <xf numFmtId="0" fontId="35" fillId="15" borderId="72" xfId="19" applyFont="1" applyFill="1" applyBorder="1" applyAlignment="1">
      <alignment horizontal="left" vertical="top" wrapText="1" indent="5"/>
    </xf>
    <xf numFmtId="0" fontId="37" fillId="16" borderId="72" xfId="19" applyFont="1" applyFill="1" applyBorder="1" applyAlignment="1">
      <alignment horizontal="center" vertical="top" wrapText="1"/>
    </xf>
    <xf numFmtId="0" fontId="35" fillId="16" borderId="72" xfId="19" applyFont="1" applyFill="1" applyBorder="1" applyAlignment="1">
      <alignment horizontal="left" vertical="center" wrapText="1" indent="6"/>
    </xf>
    <xf numFmtId="0" fontId="35" fillId="15" borderId="72" xfId="19" applyFont="1" applyFill="1" applyBorder="1" applyAlignment="1">
      <alignment horizontal="left" vertical="center" wrapText="1" indent="6"/>
    </xf>
    <xf numFmtId="0" fontId="35" fillId="16" borderId="85" xfId="19" applyFont="1" applyFill="1" applyBorder="1" applyAlignment="1">
      <alignment horizontal="left" vertical="top" wrapText="1"/>
    </xf>
    <xf numFmtId="0" fontId="35" fillId="16" borderId="84" xfId="19" applyFont="1" applyFill="1" applyBorder="1" applyAlignment="1">
      <alignment horizontal="left" vertical="top" wrapText="1"/>
    </xf>
    <xf numFmtId="165" fontId="35" fillId="15" borderId="72" xfId="19" applyNumberFormat="1" applyFont="1" applyFill="1" applyBorder="1" applyAlignment="1">
      <alignment horizontal="center" vertical="top" shrinkToFit="1"/>
    </xf>
    <xf numFmtId="0" fontId="35" fillId="16" borderId="72" xfId="19" applyFont="1" applyFill="1" applyBorder="1" applyAlignment="1">
      <alignment horizontal="left" vertical="top" wrapText="1" indent="3"/>
    </xf>
    <xf numFmtId="0" fontId="35" fillId="16" borderId="72" xfId="19" applyFont="1" applyFill="1" applyBorder="1" applyAlignment="1">
      <alignment horizontal="left" vertical="top" wrapText="1" indent="4"/>
    </xf>
    <xf numFmtId="0" fontId="35" fillId="16" borderId="72" xfId="19" applyFont="1" applyFill="1" applyBorder="1" applyAlignment="1">
      <alignment horizontal="left" vertical="top" wrapText="1" indent="5"/>
    </xf>
    <xf numFmtId="1" fontId="35" fillId="16" borderId="72" xfId="19" applyNumberFormat="1" applyFont="1" applyFill="1" applyBorder="1" applyAlignment="1">
      <alignment horizontal="right" vertical="top" indent="1" shrinkToFit="1"/>
    </xf>
    <xf numFmtId="1" fontId="35" fillId="15" borderId="72" xfId="19" applyNumberFormat="1" applyFont="1" applyFill="1" applyBorder="1" applyAlignment="1">
      <alignment horizontal="right" vertical="top" indent="1" shrinkToFit="1"/>
    </xf>
    <xf numFmtId="0" fontId="35" fillId="15" borderId="72" xfId="19" applyFont="1" applyFill="1" applyBorder="1" applyAlignment="1">
      <alignment horizontal="left" vertical="top" wrapText="1" indent="3"/>
    </xf>
    <xf numFmtId="1" fontId="35" fillId="15" borderId="72" xfId="19" applyNumberFormat="1" applyFont="1" applyFill="1" applyBorder="1" applyAlignment="1">
      <alignment horizontal="right" vertical="center" indent="1" shrinkToFit="1"/>
    </xf>
    <xf numFmtId="0" fontId="35" fillId="15" borderId="72" xfId="19" applyFont="1" applyFill="1" applyBorder="1" applyAlignment="1">
      <alignment horizontal="left" vertical="top" wrapText="1" indent="4"/>
    </xf>
    <xf numFmtId="1" fontId="35" fillId="16" borderId="72" xfId="19" applyNumberFormat="1" applyFont="1" applyFill="1" applyBorder="1" applyAlignment="1">
      <alignment horizontal="right" vertical="center" indent="1" shrinkToFit="1"/>
    </xf>
    <xf numFmtId="0" fontId="35" fillId="15" borderId="85" xfId="19" applyFont="1" applyFill="1" applyBorder="1" applyAlignment="1">
      <alignment horizontal="left" vertical="top" wrapText="1"/>
    </xf>
    <xf numFmtId="0" fontId="35" fillId="15" borderId="84" xfId="19" applyFont="1" applyFill="1" applyBorder="1" applyAlignment="1">
      <alignment horizontal="left" vertical="top" wrapText="1"/>
    </xf>
    <xf numFmtId="0" fontId="38" fillId="17" borderId="72" xfId="19" applyFont="1" applyFill="1" applyBorder="1" applyAlignment="1">
      <alignment horizontal="right" vertical="top" wrapText="1" indent="4"/>
    </xf>
    <xf numFmtId="0" fontId="35" fillId="16" borderId="72" xfId="19" applyFont="1" applyFill="1" applyBorder="1" applyAlignment="1">
      <alignment horizontal="right" vertical="top" wrapText="1" indent="4"/>
    </xf>
    <xf numFmtId="168" fontId="35" fillId="16" borderId="72" xfId="19" applyNumberFormat="1" applyFont="1" applyFill="1" applyBorder="1" applyAlignment="1">
      <alignment horizontal="right" vertical="top" shrinkToFit="1"/>
    </xf>
    <xf numFmtId="0" fontId="30" fillId="13" borderId="82" xfId="0" applyFont="1" applyFill="1" applyBorder="1" applyAlignment="1">
      <alignment horizontal="center" vertical="center" shrinkToFit="1"/>
    </xf>
    <xf numFmtId="0" fontId="30" fillId="13" borderId="8" xfId="0" applyFont="1" applyFill="1" applyBorder="1" applyAlignment="1">
      <alignment horizontal="center" vertical="center" shrinkToFit="1"/>
    </xf>
    <xf numFmtId="14" fontId="9" fillId="3" borderId="16" xfId="0" applyNumberFormat="1" applyFont="1" applyFill="1" applyBorder="1" applyAlignment="1" applyProtection="1">
      <alignment horizontal="center" vertical="center" wrapText="1"/>
      <protection locked="0"/>
    </xf>
    <xf numFmtId="14" fontId="9" fillId="3" borderId="13" xfId="0" applyNumberFormat="1" applyFont="1" applyFill="1" applyBorder="1" applyAlignment="1" applyProtection="1">
      <alignment horizontal="center" vertical="center" wrapText="1"/>
      <protection locked="0"/>
    </xf>
    <xf numFmtId="14" fontId="9" fillId="3" borderId="76" xfId="0" applyNumberFormat="1" applyFont="1" applyFill="1" applyBorder="1" applyAlignment="1" applyProtection="1">
      <alignment horizontal="center" vertical="center" wrapText="1"/>
      <protection locked="0"/>
    </xf>
    <xf numFmtId="14" fontId="9" fillId="3" borderId="2" xfId="0" applyNumberFormat="1" applyFont="1" applyFill="1" applyBorder="1" applyAlignment="1" applyProtection="1">
      <alignment horizontal="center" vertical="center" wrapText="1"/>
      <protection locked="0"/>
    </xf>
    <xf numFmtId="44" fontId="15" fillId="4" borderId="80" xfId="0" applyNumberFormat="1" applyFont="1" applyFill="1" applyBorder="1" applyAlignment="1">
      <alignment horizontal="left" vertical="center" shrinkToFit="1"/>
    </xf>
    <xf numFmtId="44" fontId="15" fillId="4" borderId="81" xfId="0" applyNumberFormat="1" applyFont="1" applyFill="1" applyBorder="1" applyAlignment="1">
      <alignment horizontal="left" vertical="center" shrinkToFit="1"/>
    </xf>
    <xf numFmtId="0" fontId="9" fillId="5" borderId="37" xfId="0" applyFont="1" applyFill="1" applyBorder="1" applyAlignment="1">
      <alignment horizontal="center" vertical="center" wrapText="1"/>
    </xf>
    <xf numFmtId="0" fontId="9" fillId="5" borderId="34" xfId="0" applyFont="1" applyFill="1" applyBorder="1" applyAlignment="1">
      <alignment horizontal="center" vertical="center" wrapText="1"/>
    </xf>
    <xf numFmtId="0" fontId="30" fillId="13" borderId="35" xfId="0" applyFont="1" applyFill="1" applyBorder="1" applyAlignment="1">
      <alignment horizontal="center" vertical="center" shrinkToFit="1"/>
    </xf>
    <xf numFmtId="0" fontId="30" fillId="13" borderId="40" xfId="0" applyFont="1" applyFill="1" applyBorder="1" applyAlignment="1">
      <alignment horizontal="center" vertical="center" shrinkToFit="1"/>
    </xf>
    <xf numFmtId="0" fontId="30" fillId="13" borderId="5" xfId="0" applyFont="1" applyFill="1" applyBorder="1" applyAlignment="1">
      <alignment horizontal="center" vertical="center" shrinkToFit="1"/>
    </xf>
    <xf numFmtId="0" fontId="30" fillId="13" borderId="18" xfId="0" applyFont="1" applyFill="1" applyBorder="1" applyAlignment="1">
      <alignment horizontal="center" vertical="center" shrinkToFit="1"/>
    </xf>
    <xf numFmtId="14" fontId="9" fillId="3" borderId="12" xfId="0" applyNumberFormat="1" applyFont="1" applyFill="1" applyBorder="1" applyAlignment="1" applyProtection="1">
      <alignment horizontal="center" vertical="center" wrapText="1"/>
      <protection locked="0"/>
    </xf>
    <xf numFmtId="14" fontId="9" fillId="3" borderId="73" xfId="0" applyNumberFormat="1" applyFont="1" applyFill="1" applyBorder="1" applyAlignment="1" applyProtection="1">
      <alignment horizontal="center" vertical="center" wrapText="1"/>
      <protection locked="0"/>
    </xf>
    <xf numFmtId="14" fontId="9" fillId="3" borderId="17" xfId="0" applyNumberFormat="1" applyFont="1" applyFill="1" applyBorder="1" applyAlignment="1" applyProtection="1">
      <alignment horizontal="center" vertical="center" wrapText="1"/>
      <protection locked="0"/>
    </xf>
    <xf numFmtId="14" fontId="9" fillId="3" borderId="14" xfId="0" applyNumberFormat="1" applyFont="1" applyFill="1" applyBorder="1" applyAlignment="1" applyProtection="1">
      <alignment horizontal="center" vertical="center" wrapText="1"/>
      <protection locked="0"/>
    </xf>
    <xf numFmtId="49" fontId="10" fillId="5" borderId="25" xfId="0" applyNumberFormat="1" applyFont="1" applyFill="1" applyBorder="1" applyAlignment="1">
      <alignment horizontal="center" vertical="center"/>
    </xf>
    <xf numFmtId="49" fontId="10" fillId="5" borderId="26" xfId="0" applyNumberFormat="1" applyFont="1" applyFill="1" applyBorder="1" applyAlignment="1">
      <alignment horizontal="center" vertical="center"/>
    </xf>
    <xf numFmtId="49" fontId="10" fillId="5" borderId="27" xfId="0" applyNumberFormat="1" applyFont="1" applyFill="1" applyBorder="1" applyAlignment="1">
      <alignment horizontal="center" vertical="center"/>
    </xf>
    <xf numFmtId="0" fontId="14" fillId="5" borderId="9" xfId="0" applyFont="1" applyFill="1" applyBorder="1" applyAlignment="1">
      <alignment horizontal="center" vertical="center"/>
    </xf>
    <xf numFmtId="0" fontId="14" fillId="5" borderId="0" xfId="0" applyFont="1" applyFill="1" applyAlignment="1">
      <alignment horizontal="center" vertical="center"/>
    </xf>
    <xf numFmtId="0" fontId="10" fillId="5" borderId="0" xfId="0" applyFont="1" applyFill="1" applyAlignment="1">
      <alignment horizontal="center" vertical="center"/>
    </xf>
    <xf numFmtId="0" fontId="10" fillId="5" borderId="10" xfId="0" applyFont="1" applyFill="1" applyBorder="1" applyAlignment="1">
      <alignment horizontal="center" vertical="center"/>
    </xf>
    <xf numFmtId="0" fontId="11" fillId="9" borderId="0" xfId="0" applyFont="1" applyFill="1" applyAlignment="1">
      <alignment horizontal="center" vertical="center" wrapText="1"/>
    </xf>
    <xf numFmtId="0" fontId="9" fillId="5" borderId="32" xfId="0" applyFont="1" applyFill="1" applyBorder="1" applyAlignment="1">
      <alignment horizontal="center" vertical="center" wrapText="1" shrinkToFit="1"/>
    </xf>
    <xf numFmtId="0" fontId="9" fillId="5" borderId="52" xfId="0" applyFont="1" applyFill="1" applyBorder="1" applyAlignment="1">
      <alignment horizontal="center" vertical="center" wrapText="1" shrinkToFit="1"/>
    </xf>
    <xf numFmtId="14" fontId="9" fillId="3" borderId="50" xfId="0" applyNumberFormat="1" applyFont="1" applyFill="1" applyBorder="1" applyAlignment="1" applyProtection="1">
      <alignment horizontal="center" vertical="center" wrapText="1"/>
      <protection locked="0"/>
    </xf>
    <xf numFmtId="14" fontId="9" fillId="3" borderId="51" xfId="0" applyNumberFormat="1" applyFont="1" applyFill="1" applyBorder="1" applyAlignment="1" applyProtection="1">
      <alignment horizontal="center" vertical="center" wrapText="1"/>
      <protection locked="0"/>
    </xf>
    <xf numFmtId="0" fontId="9" fillId="4" borderId="35" xfId="0" applyFont="1" applyFill="1" applyBorder="1" applyAlignment="1">
      <alignment horizontal="center" vertical="center"/>
    </xf>
    <xf numFmtId="0" fontId="9" fillId="4" borderId="14" xfId="0" applyFont="1" applyFill="1" applyBorder="1" applyAlignment="1">
      <alignment horizontal="center" vertical="center"/>
    </xf>
    <xf numFmtId="0" fontId="9" fillId="4" borderId="35" xfId="0" applyFont="1" applyFill="1" applyBorder="1" applyAlignment="1">
      <alignment horizontal="center" vertical="center" shrinkToFit="1"/>
    </xf>
    <xf numFmtId="0" fontId="9" fillId="4" borderId="14" xfId="0" applyFont="1" applyFill="1" applyBorder="1" applyAlignment="1">
      <alignment horizontal="center" vertical="center" shrinkToFit="1"/>
    </xf>
    <xf numFmtId="0" fontId="9" fillId="10" borderId="16" xfId="0" applyFont="1" applyFill="1" applyBorder="1" applyAlignment="1">
      <alignment horizontal="center" vertical="center" wrapText="1"/>
    </xf>
    <xf numFmtId="0" fontId="9" fillId="10" borderId="4" xfId="0" applyFont="1" applyFill="1" applyBorder="1" applyAlignment="1">
      <alignment horizontal="center" vertical="center" wrapText="1"/>
    </xf>
    <xf numFmtId="0" fontId="9" fillId="10" borderId="18" xfId="0" applyFont="1" applyFill="1" applyBorder="1" applyAlignment="1">
      <alignment horizontal="center" vertical="center" wrapText="1"/>
    </xf>
    <xf numFmtId="0" fontId="9" fillId="10" borderId="12" xfId="0" applyFont="1" applyFill="1" applyBorder="1" applyAlignment="1">
      <alignment horizontal="center" vertical="center" wrapText="1"/>
    </xf>
    <xf numFmtId="0" fontId="9" fillId="10" borderId="7" xfId="0" applyFont="1" applyFill="1" applyBorder="1" applyAlignment="1">
      <alignment horizontal="center" vertical="center" wrapText="1"/>
    </xf>
    <xf numFmtId="0" fontId="9" fillId="10" borderId="8" xfId="0" applyFont="1" applyFill="1" applyBorder="1" applyAlignment="1">
      <alignment horizontal="center" vertical="center" wrapText="1"/>
    </xf>
    <xf numFmtId="0" fontId="15" fillId="8" borderId="53" xfId="8" applyFont="1" applyFill="1" applyBorder="1" applyAlignment="1">
      <alignment horizontal="center" vertical="center" wrapText="1"/>
    </xf>
    <xf numFmtId="0" fontId="15" fillId="8" borderId="59" xfId="8" applyFont="1" applyFill="1" applyBorder="1" applyAlignment="1">
      <alignment horizontal="center" vertical="center" wrapText="1"/>
    </xf>
    <xf numFmtId="0" fontId="15" fillId="8" borderId="23" xfId="8" applyFont="1" applyFill="1" applyBorder="1" applyAlignment="1">
      <alignment horizontal="center" vertical="center" wrapText="1"/>
    </xf>
    <xf numFmtId="0" fontId="9" fillId="4" borderId="16" xfId="8" applyFont="1" applyFill="1" applyBorder="1" applyAlignment="1">
      <alignment horizontal="center" vertical="center" shrinkToFit="1"/>
    </xf>
    <xf numFmtId="0" fontId="9" fillId="4" borderId="4" xfId="8" applyFont="1" applyFill="1" applyBorder="1" applyAlignment="1">
      <alignment horizontal="center" vertical="center" shrinkToFit="1"/>
    </xf>
    <xf numFmtId="0" fontId="9" fillId="4" borderId="13" xfId="8" applyFont="1" applyFill="1" applyBorder="1" applyAlignment="1">
      <alignment horizontal="center" vertical="center" shrinkToFit="1"/>
    </xf>
    <xf numFmtId="0" fontId="9" fillId="4" borderId="12" xfId="8" applyFont="1" applyFill="1" applyBorder="1" applyAlignment="1">
      <alignment horizontal="center" vertical="center" shrinkToFit="1"/>
    </xf>
    <xf numFmtId="0" fontId="9" fillId="4" borderId="7" xfId="8" applyFont="1" applyFill="1" applyBorder="1" applyAlignment="1">
      <alignment horizontal="center" vertical="center" shrinkToFit="1"/>
    </xf>
    <xf numFmtId="0" fontId="9" fillId="4" borderId="73" xfId="8" applyFont="1" applyFill="1" applyBorder="1" applyAlignment="1">
      <alignment horizontal="center" vertical="center" shrinkToFit="1"/>
    </xf>
    <xf numFmtId="0" fontId="9" fillId="4" borderId="5" xfId="8" applyFont="1" applyFill="1" applyBorder="1" applyAlignment="1">
      <alignment horizontal="center" vertical="center"/>
    </xf>
    <xf numFmtId="0" fontId="9" fillId="4" borderId="4" xfId="8" applyFont="1" applyFill="1" applyBorder="1" applyAlignment="1">
      <alignment horizontal="center" vertical="center"/>
    </xf>
    <xf numFmtId="0" fontId="9" fillId="4" borderId="13" xfId="8" applyFont="1" applyFill="1" applyBorder="1" applyAlignment="1">
      <alignment horizontal="center" vertical="center"/>
    </xf>
    <xf numFmtId="0" fontId="9" fillId="4" borderId="82" xfId="8" applyFont="1" applyFill="1" applyBorder="1" applyAlignment="1">
      <alignment horizontal="center" vertical="center"/>
    </xf>
    <xf numFmtId="0" fontId="9" fillId="4" borderId="7" xfId="8" applyFont="1" applyFill="1" applyBorder="1" applyAlignment="1">
      <alignment horizontal="center" vertical="center"/>
    </xf>
    <xf numFmtId="0" fontId="9" fillId="4" borderId="73" xfId="8" applyFont="1" applyFill="1" applyBorder="1" applyAlignment="1">
      <alignment horizontal="center" vertical="center"/>
    </xf>
    <xf numFmtId="0" fontId="8" fillId="7" borderId="4" xfId="8" applyFont="1" applyFill="1" applyBorder="1" applyAlignment="1">
      <alignment horizontal="left" vertical="center" wrapText="1"/>
    </xf>
    <xf numFmtId="0" fontId="8" fillId="7" borderId="13" xfId="8" applyFont="1" applyFill="1" applyBorder="1" applyAlignment="1">
      <alignment horizontal="left" vertical="center" wrapText="1"/>
    </xf>
    <xf numFmtId="14" fontId="8" fillId="5" borderId="59" xfId="8" applyNumberFormat="1" applyFont="1" applyFill="1" applyBorder="1" applyAlignment="1" applyProtection="1">
      <alignment horizontal="center" vertical="center" textRotation="86"/>
      <protection locked="0"/>
    </xf>
    <xf numFmtId="14" fontId="8" fillId="5" borderId="31" xfId="8" applyNumberFormat="1" applyFont="1" applyFill="1" applyBorder="1" applyAlignment="1" applyProtection="1">
      <alignment horizontal="center" vertical="center" textRotation="86"/>
      <protection locked="0"/>
    </xf>
    <xf numFmtId="0" fontId="15" fillId="4" borderId="39" xfId="8" applyFont="1" applyFill="1" applyBorder="1" applyAlignment="1">
      <alignment horizontal="center" vertical="center"/>
    </xf>
    <xf numFmtId="0" fontId="15" fillId="4" borderId="48" xfId="8" applyFont="1" applyFill="1" applyBorder="1" applyAlignment="1">
      <alignment horizontal="center" vertical="center"/>
    </xf>
    <xf numFmtId="0" fontId="15" fillId="4" borderId="51" xfId="8" applyFont="1" applyFill="1" applyBorder="1" applyAlignment="1">
      <alignment horizontal="center" vertical="center"/>
    </xf>
    <xf numFmtId="0" fontId="15" fillId="4" borderId="50" xfId="8" applyFont="1" applyFill="1" applyBorder="1" applyAlignment="1">
      <alignment horizontal="center" vertical="center"/>
    </xf>
    <xf numFmtId="0" fontId="9" fillId="4" borderId="3" xfId="8" applyFont="1" applyFill="1" applyBorder="1" applyAlignment="1">
      <alignment horizontal="center" vertical="center" wrapText="1"/>
    </xf>
    <xf numFmtId="0" fontId="9" fillId="4" borderId="21" xfId="8" applyFont="1" applyFill="1" applyBorder="1" applyAlignment="1">
      <alignment horizontal="center" vertical="center" wrapText="1"/>
    </xf>
    <xf numFmtId="0" fontId="9" fillId="4" borderId="15" xfId="8" applyFont="1" applyFill="1" applyBorder="1" applyAlignment="1">
      <alignment horizontal="center" vertical="center" wrapText="1"/>
    </xf>
    <xf numFmtId="0" fontId="9" fillId="4" borderId="22" xfId="8" applyFont="1" applyFill="1" applyBorder="1" applyAlignment="1">
      <alignment horizontal="center" vertical="center" wrapText="1"/>
    </xf>
    <xf numFmtId="49" fontId="7" fillId="2" borderId="25" xfId="8" applyNumberFormat="1" applyFill="1" applyBorder="1" applyAlignment="1">
      <alignment horizontal="center" vertical="center"/>
    </xf>
    <xf numFmtId="49" fontId="7" fillId="2" borderId="26" xfId="8" applyNumberFormat="1" applyFill="1" applyBorder="1" applyAlignment="1">
      <alignment horizontal="center" vertical="center"/>
    </xf>
    <xf numFmtId="49" fontId="7" fillId="2" borderId="27" xfId="8" applyNumberFormat="1" applyFill="1" applyBorder="1" applyAlignment="1">
      <alignment horizontal="center" vertical="center"/>
    </xf>
    <xf numFmtId="0" fontId="14" fillId="2" borderId="12" xfId="8" applyFont="1" applyFill="1" applyBorder="1" applyAlignment="1">
      <alignment horizontal="center" vertical="center"/>
    </xf>
    <xf numFmtId="0" fontId="14" fillId="2" borderId="7" xfId="8" applyFont="1" applyFill="1" applyBorder="1" applyAlignment="1">
      <alignment horizontal="center" vertical="center"/>
    </xf>
    <xf numFmtId="0" fontId="14" fillId="2" borderId="8" xfId="8" applyFont="1" applyFill="1" applyBorder="1" applyAlignment="1">
      <alignment horizontal="center" vertical="center"/>
    </xf>
    <xf numFmtId="0" fontId="8" fillId="7" borderId="48" xfId="8" applyFont="1" applyFill="1" applyBorder="1" applyAlignment="1">
      <alignment horizontal="left" vertical="center" wrapText="1"/>
    </xf>
    <xf numFmtId="0" fontId="8" fillId="7" borderId="51" xfId="8" applyFont="1" applyFill="1" applyBorder="1" applyAlignment="1">
      <alignment horizontal="left" vertical="center" wrapText="1"/>
    </xf>
    <xf numFmtId="0" fontId="9" fillId="4" borderId="25" xfId="8" applyFont="1" applyFill="1" applyBorder="1" applyAlignment="1">
      <alignment horizontal="center" vertical="center" wrapText="1"/>
    </xf>
    <xf numFmtId="0" fontId="9" fillId="4" borderId="26" xfId="8" applyFont="1" applyFill="1" applyBorder="1" applyAlignment="1">
      <alignment horizontal="center" vertical="center" wrapText="1"/>
    </xf>
    <xf numFmtId="0" fontId="9" fillId="4" borderId="9" xfId="8" applyFont="1" applyFill="1" applyBorder="1" applyAlignment="1">
      <alignment horizontal="center" vertical="center" wrapText="1"/>
    </xf>
    <xf numFmtId="0" fontId="9" fillId="4" borderId="0" xfId="8" applyFont="1" applyFill="1" applyAlignment="1">
      <alignment horizontal="center" vertical="center" wrapText="1"/>
    </xf>
    <xf numFmtId="0" fontId="9" fillId="4" borderId="12" xfId="8" applyFont="1" applyFill="1" applyBorder="1" applyAlignment="1">
      <alignment horizontal="center" vertical="center" wrapText="1"/>
    </xf>
    <xf numFmtId="0" fontId="9" fillId="4" borderId="7" xfId="8" applyFont="1" applyFill="1" applyBorder="1" applyAlignment="1">
      <alignment horizontal="center" vertical="center" wrapText="1"/>
    </xf>
    <xf numFmtId="0" fontId="9" fillId="4" borderId="53" xfId="8" applyFont="1" applyFill="1" applyBorder="1" applyAlignment="1">
      <alignment horizontal="center" vertical="center" textRotation="90"/>
    </xf>
    <xf numFmtId="0" fontId="9" fillId="4" borderId="59" xfId="8" applyFont="1" applyFill="1" applyBorder="1" applyAlignment="1">
      <alignment horizontal="center" vertical="center" textRotation="90"/>
    </xf>
    <xf numFmtId="0" fontId="9" fillId="4" borderId="42" xfId="8" applyFont="1" applyFill="1" applyBorder="1" applyAlignment="1">
      <alignment horizontal="center" vertical="center" textRotation="90" wrapText="1"/>
    </xf>
    <xf numFmtId="0" fontId="9" fillId="4" borderId="60" xfId="8" applyFont="1" applyFill="1" applyBorder="1" applyAlignment="1">
      <alignment horizontal="center" vertical="center" textRotation="90" wrapText="1"/>
    </xf>
    <xf numFmtId="0" fontId="9" fillId="4" borderId="59" xfId="8" applyFont="1" applyFill="1" applyBorder="1" applyAlignment="1">
      <alignment horizontal="center" vertical="center" textRotation="90" wrapText="1"/>
    </xf>
    <xf numFmtId="0" fontId="9" fillId="4" borderId="31" xfId="8" applyFont="1" applyFill="1" applyBorder="1" applyAlignment="1">
      <alignment horizontal="center" vertical="center" textRotation="90" wrapText="1"/>
    </xf>
    <xf numFmtId="0" fontId="9" fillId="10" borderId="25" xfId="8" applyFont="1" applyFill="1" applyBorder="1" applyAlignment="1">
      <alignment horizontal="center" vertical="center" wrapText="1"/>
    </xf>
    <xf numFmtId="0" fontId="9" fillId="10" borderId="26" xfId="8" applyFont="1" applyFill="1" applyBorder="1" applyAlignment="1">
      <alignment horizontal="center" vertical="center" wrapText="1"/>
    </xf>
    <xf numFmtId="0" fontId="9" fillId="10" borderId="9" xfId="8" applyFont="1" applyFill="1" applyBorder="1" applyAlignment="1">
      <alignment horizontal="center" vertical="center" wrapText="1"/>
    </xf>
    <xf numFmtId="0" fontId="9" fillId="10" borderId="0" xfId="8" applyFont="1" applyFill="1" applyAlignment="1">
      <alignment horizontal="center" vertical="center" wrapText="1"/>
    </xf>
    <xf numFmtId="0" fontId="9" fillId="10" borderId="12" xfId="8" applyFont="1" applyFill="1" applyBorder="1" applyAlignment="1">
      <alignment horizontal="center" vertical="center" wrapText="1"/>
    </xf>
    <xf numFmtId="0" fontId="9" fillId="10" borderId="7" xfId="8" applyFont="1" applyFill="1" applyBorder="1" applyAlignment="1">
      <alignment horizontal="center" vertical="center" wrapText="1"/>
    </xf>
    <xf numFmtId="14" fontId="8" fillId="9" borderId="59" xfId="8" applyNumberFormat="1" applyFont="1" applyFill="1" applyBorder="1" applyAlignment="1" applyProtection="1">
      <alignment horizontal="center" vertical="center" textRotation="86"/>
      <protection locked="0"/>
    </xf>
    <xf numFmtId="14" fontId="8" fillId="9" borderId="31" xfId="8" applyNumberFormat="1" applyFont="1" applyFill="1" applyBorder="1" applyAlignment="1" applyProtection="1">
      <alignment horizontal="center" vertical="center" textRotation="86"/>
      <protection locked="0"/>
    </xf>
    <xf numFmtId="0" fontId="9" fillId="4" borderId="6" xfId="8" applyFont="1" applyFill="1" applyBorder="1" applyAlignment="1">
      <alignment horizontal="center" vertical="center" wrapText="1"/>
    </xf>
    <xf numFmtId="0" fontId="9" fillId="0" borderId="19" xfId="8" applyFont="1" applyBorder="1" applyAlignment="1">
      <alignment horizontal="center" vertical="center" wrapText="1"/>
    </xf>
    <xf numFmtId="0" fontId="9" fillId="0" borderId="20" xfId="8" applyFont="1" applyBorder="1" applyAlignment="1">
      <alignment horizontal="center" vertical="center" wrapText="1"/>
    </xf>
    <xf numFmtId="0" fontId="9" fillId="4" borderId="21" xfId="8" applyFont="1" applyFill="1" applyBorder="1" applyAlignment="1">
      <alignment horizontal="center" vertical="center"/>
    </xf>
    <xf numFmtId="14" fontId="8" fillId="0" borderId="3" xfId="8" applyNumberFormat="1" applyFont="1" applyBorder="1" applyAlignment="1" applyProtection="1">
      <alignment horizontal="center" vertical="center" textRotation="86" wrapText="1"/>
      <protection locked="0"/>
    </xf>
    <xf numFmtId="0" fontId="11" fillId="5" borderId="3" xfId="8" applyFont="1" applyFill="1" applyBorder="1" applyAlignment="1">
      <alignment horizontal="center" vertical="center" wrapText="1"/>
    </xf>
    <xf numFmtId="43" fontId="11" fillId="5" borderId="35" xfId="14" applyFont="1" applyFill="1" applyBorder="1" applyAlignment="1" applyProtection="1">
      <alignment horizontal="center" vertical="center" wrapText="1"/>
    </xf>
    <xf numFmtId="0" fontId="11" fillId="10" borderId="25" xfId="8" applyFont="1" applyFill="1" applyBorder="1" applyAlignment="1">
      <alignment horizontal="center" vertical="center" wrapText="1"/>
    </xf>
    <xf numFmtId="0" fontId="11" fillId="10" borderId="26" xfId="8" applyFont="1" applyFill="1" applyBorder="1" applyAlignment="1">
      <alignment horizontal="center" vertical="center" wrapText="1"/>
    </xf>
    <xf numFmtId="0" fontId="11" fillId="10" borderId="27" xfId="8" applyFont="1" applyFill="1" applyBorder="1" applyAlignment="1">
      <alignment horizontal="center" vertical="center" wrapText="1"/>
    </xf>
    <xf numFmtId="0" fontId="11" fillId="10" borderId="9" xfId="8" applyFont="1" applyFill="1" applyBorder="1" applyAlignment="1">
      <alignment horizontal="center" vertical="center" wrapText="1"/>
    </xf>
    <xf numFmtId="0" fontId="11" fillId="10" borderId="0" xfId="8" applyFont="1" applyFill="1" applyAlignment="1">
      <alignment horizontal="center" vertical="center" wrapText="1"/>
    </xf>
    <xf numFmtId="0" fontId="11" fillId="10" borderId="10" xfId="8" applyFont="1" applyFill="1" applyBorder="1" applyAlignment="1">
      <alignment horizontal="center" vertical="center" wrapText="1"/>
    </xf>
    <xf numFmtId="14" fontId="8" fillId="9" borderId="67" xfId="8" applyNumberFormat="1" applyFont="1" applyFill="1" applyBorder="1" applyAlignment="1" applyProtection="1">
      <alignment horizontal="center" vertical="center" textRotation="86"/>
      <protection locked="0"/>
    </xf>
    <xf numFmtId="14" fontId="8" fillId="9" borderId="79" xfId="8" applyNumberFormat="1" applyFont="1" applyFill="1" applyBorder="1" applyAlignment="1" applyProtection="1">
      <alignment horizontal="center" vertical="center" textRotation="86"/>
      <protection locked="0"/>
    </xf>
    <xf numFmtId="14" fontId="8" fillId="9" borderId="29" xfId="8" applyNumberFormat="1" applyFont="1" applyFill="1" applyBorder="1" applyAlignment="1" applyProtection="1">
      <alignment horizontal="center" vertical="center" textRotation="86"/>
      <protection locked="0"/>
    </xf>
    <xf numFmtId="0" fontId="11" fillId="5" borderId="1" xfId="8" applyFont="1" applyFill="1" applyBorder="1" applyAlignment="1">
      <alignment horizontal="center" vertical="center" wrapText="1" shrinkToFi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11" fillId="10" borderId="76" xfId="8" applyFont="1" applyFill="1" applyBorder="1" applyAlignment="1">
      <alignment horizontal="center" vertical="center" wrapText="1"/>
    </xf>
    <xf numFmtId="0" fontId="11" fillId="10" borderId="19" xfId="8" applyFont="1" applyFill="1" applyBorder="1" applyAlignment="1">
      <alignment horizontal="center" vertical="center" wrapText="1"/>
    </xf>
    <xf numFmtId="0" fontId="11" fillId="10" borderId="20" xfId="8" applyFont="1" applyFill="1" applyBorder="1" applyAlignment="1">
      <alignment horizontal="center" vertical="center" wrapText="1"/>
    </xf>
    <xf numFmtId="14" fontId="8" fillId="9" borderId="3" xfId="8" applyNumberFormat="1" applyFont="1" applyFill="1" applyBorder="1" applyAlignment="1" applyProtection="1">
      <alignment horizontal="center" vertical="center" textRotation="86" wrapText="1"/>
      <protection locked="0"/>
    </xf>
    <xf numFmtId="49" fontId="7" fillId="5" borderId="25" xfId="8" applyNumberFormat="1" applyFill="1" applyBorder="1" applyAlignment="1">
      <alignment horizontal="center" vertical="center"/>
    </xf>
    <xf numFmtId="49" fontId="7" fillId="5" borderId="26" xfId="8" applyNumberFormat="1" applyFill="1" applyBorder="1" applyAlignment="1">
      <alignment horizontal="center" vertical="center"/>
    </xf>
    <xf numFmtId="49" fontId="7" fillId="5" borderId="27" xfId="8" applyNumberFormat="1" applyFill="1" applyBorder="1" applyAlignment="1">
      <alignment horizontal="center" vertical="center"/>
    </xf>
    <xf numFmtId="0" fontId="14" fillId="5" borderId="9" xfId="8" applyFont="1" applyFill="1" applyBorder="1" applyAlignment="1">
      <alignment horizontal="center" vertical="center"/>
    </xf>
    <xf numFmtId="0" fontId="14" fillId="5" borderId="0" xfId="8" applyFont="1" applyFill="1" applyAlignment="1">
      <alignment horizontal="center" vertical="center"/>
    </xf>
    <xf numFmtId="0" fontId="7" fillId="5" borderId="0" xfId="8" applyFill="1" applyAlignment="1">
      <alignment horizontal="center" vertical="center"/>
    </xf>
    <xf numFmtId="0" fontId="7" fillId="5" borderId="10" xfId="8" applyFill="1" applyBorder="1" applyAlignment="1">
      <alignment horizontal="center" vertical="center"/>
    </xf>
    <xf numFmtId="0" fontId="0" fillId="0" borderId="48" xfId="0" applyBorder="1" applyAlignment="1">
      <alignment horizontal="center" vertical="center"/>
    </xf>
    <xf numFmtId="0" fontId="0" fillId="0" borderId="51" xfId="0" applyBorder="1" applyAlignment="1">
      <alignment horizontal="center" vertical="center"/>
    </xf>
    <xf numFmtId="0" fontId="8" fillId="10" borderId="55" xfId="8" applyFont="1" applyFill="1" applyBorder="1" applyAlignment="1">
      <alignment horizontal="center" vertical="center" wrapText="1"/>
    </xf>
    <xf numFmtId="0" fontId="8" fillId="10" borderId="29" xfId="8" applyFont="1" applyFill="1" applyBorder="1" applyAlignment="1">
      <alignment horizontal="center" vertical="center" wrapText="1"/>
    </xf>
    <xf numFmtId="0" fontId="11" fillId="10" borderId="54" xfId="8" applyFont="1" applyFill="1" applyBorder="1" applyAlignment="1">
      <alignment horizontal="center" vertical="center" wrapText="1"/>
    </xf>
    <xf numFmtId="0" fontId="11" fillId="10" borderId="30" xfId="8" applyFont="1" applyFill="1" applyBorder="1" applyAlignment="1">
      <alignment horizontal="center" vertical="center" wrapText="1"/>
    </xf>
    <xf numFmtId="0" fontId="9" fillId="4" borderId="44" xfId="8" applyFont="1" applyFill="1" applyBorder="1" applyAlignment="1">
      <alignment horizontal="center" vertical="center" shrinkToFit="1"/>
    </xf>
    <xf numFmtId="0" fontId="9" fillId="4" borderId="43" xfId="8" applyFont="1" applyFill="1" applyBorder="1" applyAlignment="1">
      <alignment horizontal="center" vertical="center" shrinkToFit="1"/>
    </xf>
    <xf numFmtId="0" fontId="9" fillId="4" borderId="47" xfId="8" applyFont="1" applyFill="1" applyBorder="1" applyAlignment="1">
      <alignment horizontal="center" vertical="center" shrinkToFit="1"/>
    </xf>
    <xf numFmtId="0" fontId="15" fillId="4" borderId="50" xfId="8" applyFont="1" applyFill="1" applyBorder="1" applyAlignment="1">
      <alignment horizontal="center" vertical="center" shrinkToFit="1"/>
    </xf>
    <xf numFmtId="0" fontId="15" fillId="4" borderId="48" xfId="8" applyFont="1" applyFill="1" applyBorder="1" applyAlignment="1">
      <alignment horizontal="center" vertical="center" shrinkToFit="1"/>
    </xf>
    <xf numFmtId="0" fontId="15" fillId="4" borderId="51" xfId="8" applyFont="1" applyFill="1" applyBorder="1" applyAlignment="1">
      <alignment horizontal="center" vertical="center" shrinkToFit="1"/>
    </xf>
    <xf numFmtId="0" fontId="0" fillId="0" borderId="43" xfId="0" applyBorder="1" applyAlignment="1">
      <alignment horizontal="center" vertical="center" shrinkToFit="1"/>
    </xf>
    <xf numFmtId="0" fontId="0" fillId="0" borderId="47" xfId="0" applyBorder="1" applyAlignment="1">
      <alignment horizontal="center" vertical="center" shrinkToFit="1"/>
    </xf>
    <xf numFmtId="0" fontId="9" fillId="4" borderId="36" xfId="8" applyFont="1" applyFill="1" applyBorder="1" applyAlignment="1">
      <alignment horizontal="center" vertical="center"/>
    </xf>
    <xf numFmtId="0" fontId="9" fillId="4" borderId="43" xfId="8" applyFont="1" applyFill="1" applyBorder="1" applyAlignment="1">
      <alignment horizontal="center" vertical="center"/>
    </xf>
    <xf numFmtId="0" fontId="9" fillId="4" borderId="47" xfId="8" applyFont="1" applyFill="1" applyBorder="1" applyAlignment="1">
      <alignment horizontal="center" vertical="center"/>
    </xf>
    <xf numFmtId="0" fontId="15" fillId="14" borderId="42" xfId="8" applyFont="1" applyFill="1" applyBorder="1" applyAlignment="1">
      <alignment horizontal="center" vertical="center"/>
    </xf>
    <xf numFmtId="0" fontId="15" fillId="14" borderId="26" xfId="8" applyFont="1" applyFill="1" applyBorder="1" applyAlignment="1">
      <alignment horizontal="center" vertical="center"/>
    </xf>
    <xf numFmtId="0" fontId="15" fillId="14" borderId="27" xfId="8" applyFont="1" applyFill="1" applyBorder="1" applyAlignment="1">
      <alignment horizontal="center" vertical="center"/>
    </xf>
    <xf numFmtId="0" fontId="15" fillId="14" borderId="82" xfId="8" applyFont="1" applyFill="1" applyBorder="1" applyAlignment="1">
      <alignment horizontal="center" vertical="center"/>
    </xf>
    <xf numFmtId="0" fontId="15" fillId="14" borderId="7" xfId="8" applyFont="1" applyFill="1" applyBorder="1" applyAlignment="1">
      <alignment horizontal="center" vertical="center"/>
    </xf>
    <xf numFmtId="0" fontId="15" fillId="14" borderId="8" xfId="8" applyFont="1" applyFill="1" applyBorder="1" applyAlignment="1">
      <alignment horizontal="center" vertical="center"/>
    </xf>
    <xf numFmtId="44" fontId="11" fillId="11" borderId="15" xfId="8" applyNumberFormat="1" applyFont="1" applyFill="1" applyBorder="1" applyAlignment="1">
      <alignment horizontal="center" vertical="center" shrinkToFit="1"/>
    </xf>
    <xf numFmtId="0" fontId="21" fillId="5" borderId="0" xfId="0" applyFont="1" applyFill="1" applyAlignment="1">
      <alignment horizontal="left" vertical="top"/>
    </xf>
    <xf numFmtId="0" fontId="8" fillId="3" borderId="35" xfId="0" applyFont="1" applyFill="1" applyBorder="1" applyAlignment="1" applyProtection="1">
      <alignment horizontal="center" wrapText="1"/>
      <protection locked="0"/>
    </xf>
    <xf numFmtId="0" fontId="8" fillId="3" borderId="45" xfId="0" applyFont="1" applyFill="1" applyBorder="1" applyAlignment="1" applyProtection="1">
      <alignment horizontal="center" wrapText="1"/>
      <protection locked="0"/>
    </xf>
    <xf numFmtId="0" fontId="8" fillId="3" borderId="14" xfId="0" applyFont="1" applyFill="1" applyBorder="1" applyAlignment="1" applyProtection="1">
      <alignment horizontal="center" wrapText="1"/>
      <protection locked="0"/>
    </xf>
    <xf numFmtId="0" fontId="10" fillId="0" borderId="26" xfId="0" applyFont="1" applyBorder="1" applyAlignment="1">
      <alignment horizontal="left" vertical="center" wrapText="1"/>
    </xf>
    <xf numFmtId="0" fontId="13" fillId="0" borderId="26" xfId="0" applyFont="1" applyBorder="1" applyAlignment="1">
      <alignment horizontal="center" vertical="center" wrapText="1"/>
    </xf>
    <xf numFmtId="0" fontId="16" fillId="5" borderId="25" xfId="0" applyFont="1" applyFill="1" applyBorder="1" applyAlignment="1">
      <alignment horizontal="center"/>
    </xf>
    <xf numFmtId="0" fontId="16" fillId="5" borderId="26" xfId="0" applyFont="1" applyFill="1" applyBorder="1" applyAlignment="1">
      <alignment horizontal="center"/>
    </xf>
    <xf numFmtId="0" fontId="16" fillId="5" borderId="27" xfId="0" applyFont="1" applyFill="1" applyBorder="1" applyAlignment="1">
      <alignment horizontal="center"/>
    </xf>
    <xf numFmtId="0" fontId="16" fillId="5" borderId="12" xfId="0" applyFont="1" applyFill="1" applyBorder="1" applyAlignment="1">
      <alignment horizontal="center"/>
    </xf>
    <xf numFmtId="0" fontId="16" fillId="5" borderId="7" xfId="0" applyFont="1" applyFill="1" applyBorder="1" applyAlignment="1">
      <alignment horizontal="center"/>
    </xf>
    <xf numFmtId="0" fontId="16" fillId="5" borderId="8" xfId="0" applyFont="1" applyFill="1" applyBorder="1" applyAlignment="1">
      <alignment horizontal="center"/>
    </xf>
    <xf numFmtId="0" fontId="15" fillId="4" borderId="48" xfId="0" applyFont="1" applyFill="1" applyBorder="1" applyAlignment="1">
      <alignment horizontal="center" vertical="center"/>
    </xf>
    <xf numFmtId="0" fontId="15" fillId="4" borderId="51" xfId="0" applyFont="1" applyFill="1" applyBorder="1" applyAlignment="1">
      <alignment horizontal="center" vertical="center"/>
    </xf>
    <xf numFmtId="0" fontId="15" fillId="4" borderId="39" xfId="0" applyFont="1" applyFill="1" applyBorder="1" applyAlignment="1">
      <alignment horizontal="center" vertical="center"/>
    </xf>
    <xf numFmtId="0" fontId="15" fillId="4" borderId="46" xfId="0" applyFont="1" applyFill="1" applyBorder="1" applyAlignment="1">
      <alignment horizontal="center" vertical="center"/>
    </xf>
    <xf numFmtId="0" fontId="8" fillId="4" borderId="45" xfId="0" applyFont="1" applyFill="1" applyBorder="1" applyAlignment="1">
      <alignment horizontal="center" vertical="center"/>
    </xf>
    <xf numFmtId="0" fontId="8" fillId="4" borderId="14" xfId="0" applyFont="1" applyFill="1" applyBorder="1" applyAlignment="1">
      <alignment horizontal="center" vertical="center"/>
    </xf>
    <xf numFmtId="0" fontId="8" fillId="4" borderId="35" xfId="0" applyFont="1" applyFill="1" applyBorder="1" applyAlignment="1">
      <alignment horizontal="center" vertical="center"/>
    </xf>
    <xf numFmtId="0" fontId="8" fillId="4" borderId="40" xfId="0" applyFont="1" applyFill="1" applyBorder="1" applyAlignment="1">
      <alignment horizontal="center" vertical="center"/>
    </xf>
    <xf numFmtId="0" fontId="15" fillId="4" borderId="50" xfId="10" applyFont="1" applyFill="1" applyBorder="1" applyAlignment="1">
      <alignment horizontal="center" vertical="center" wrapText="1"/>
    </xf>
    <xf numFmtId="0" fontId="15" fillId="4" borderId="48" xfId="10" applyFont="1" applyFill="1" applyBorder="1" applyAlignment="1">
      <alignment horizontal="center" vertical="center" wrapText="1"/>
    </xf>
    <xf numFmtId="0" fontId="15" fillId="4" borderId="51" xfId="10" applyFont="1" applyFill="1" applyBorder="1" applyAlignment="1">
      <alignment horizontal="center" vertical="center" wrapText="1"/>
    </xf>
    <xf numFmtId="0" fontId="8" fillId="4" borderId="17" xfId="10" applyFont="1" applyFill="1" applyBorder="1" applyAlignment="1">
      <alignment horizontal="center" vertical="center" wrapText="1"/>
    </xf>
    <xf numFmtId="0" fontId="8" fillId="4" borderId="45" xfId="10" applyFont="1" applyFill="1" applyBorder="1" applyAlignment="1">
      <alignment horizontal="center" vertical="center" wrapText="1"/>
    </xf>
    <xf numFmtId="0" fontId="8" fillId="4" borderId="14" xfId="10" applyFont="1" applyFill="1" applyBorder="1" applyAlignment="1">
      <alignment horizontal="center" vertical="center" wrapText="1"/>
    </xf>
    <xf numFmtId="0" fontId="9" fillId="13" borderId="17" xfId="0" applyFont="1" applyFill="1" applyBorder="1" applyAlignment="1">
      <alignment horizontal="center" vertical="center"/>
    </xf>
    <xf numFmtId="0" fontId="9" fillId="13" borderId="45" xfId="0" applyFont="1" applyFill="1" applyBorder="1" applyAlignment="1">
      <alignment horizontal="center" vertical="center"/>
    </xf>
    <xf numFmtId="0" fontId="9" fillId="13" borderId="14" xfId="0" applyFont="1" applyFill="1" applyBorder="1" applyAlignment="1">
      <alignment horizontal="center" vertical="center"/>
    </xf>
    <xf numFmtId="0" fontId="9" fillId="13" borderId="16" xfId="10" applyFont="1" applyFill="1" applyBorder="1" applyAlignment="1">
      <alignment horizontal="center" vertical="center" wrapText="1"/>
    </xf>
    <xf numFmtId="0" fontId="9" fillId="13" borderId="4" xfId="10" applyFont="1" applyFill="1" applyBorder="1" applyAlignment="1">
      <alignment horizontal="center" vertical="center" wrapText="1"/>
    </xf>
    <xf numFmtId="0" fontId="9" fillId="13" borderId="18" xfId="10" applyFont="1" applyFill="1" applyBorder="1" applyAlignment="1">
      <alignment horizontal="center" vertical="center" wrapText="1"/>
    </xf>
    <xf numFmtId="0" fontId="10" fillId="7" borderId="17" xfId="0" applyFont="1" applyFill="1" applyBorder="1" applyAlignment="1">
      <alignment horizontal="center" vertical="center"/>
    </xf>
    <xf numFmtId="0" fontId="10" fillId="7" borderId="45" xfId="0" applyFont="1" applyFill="1" applyBorder="1" applyAlignment="1">
      <alignment horizontal="center" vertical="center"/>
    </xf>
    <xf numFmtId="0" fontId="10" fillId="7" borderId="40" xfId="0" applyFont="1" applyFill="1" applyBorder="1" applyAlignment="1">
      <alignment horizontal="center" vertical="center"/>
    </xf>
    <xf numFmtId="0" fontId="7" fillId="5" borderId="45" xfId="0" applyFont="1" applyFill="1" applyBorder="1" applyAlignment="1">
      <alignment horizontal="center" vertical="center"/>
    </xf>
    <xf numFmtId="0" fontId="7" fillId="5" borderId="14" xfId="0" applyFont="1" applyFill="1" applyBorder="1" applyAlignment="1">
      <alignment horizontal="center" vertical="center"/>
    </xf>
    <xf numFmtId="0" fontId="10" fillId="3" borderId="1" xfId="0" applyFont="1" applyFill="1" applyBorder="1" applyAlignment="1" applyProtection="1">
      <alignment horizontal="center" wrapText="1"/>
      <protection locked="0"/>
    </xf>
    <xf numFmtId="0" fontId="10" fillId="3" borderId="3" xfId="0" applyFont="1" applyFill="1" applyBorder="1" applyAlignment="1" applyProtection="1">
      <alignment horizontal="center" wrapText="1"/>
      <protection locked="0"/>
    </xf>
    <xf numFmtId="2" fontId="7" fillId="3" borderId="70" xfId="0" applyNumberFormat="1" applyFont="1" applyFill="1" applyBorder="1" applyAlignment="1" applyProtection="1">
      <alignment horizontal="center"/>
      <protection locked="0"/>
    </xf>
    <xf numFmtId="2" fontId="10" fillId="3" borderId="71" xfId="0" applyNumberFormat="1" applyFont="1" applyFill="1" applyBorder="1" applyAlignment="1" applyProtection="1">
      <alignment horizontal="center"/>
      <protection locked="0"/>
    </xf>
    <xf numFmtId="2" fontId="10" fillId="3" borderId="69" xfId="0" applyNumberFormat="1" applyFont="1" applyFill="1" applyBorder="1" applyAlignment="1" applyProtection="1">
      <alignment horizontal="center"/>
      <protection locked="0"/>
    </xf>
    <xf numFmtId="0" fontId="10" fillId="3" borderId="68" xfId="0" applyFont="1" applyFill="1" applyBorder="1" applyAlignment="1" applyProtection="1">
      <alignment horizontal="center" wrapText="1"/>
      <protection locked="0"/>
    </xf>
    <xf numFmtId="0" fontId="10" fillId="3" borderId="69" xfId="0" applyFont="1" applyFill="1" applyBorder="1" applyAlignment="1" applyProtection="1">
      <alignment horizontal="center" wrapText="1"/>
      <protection locked="0"/>
    </xf>
    <xf numFmtId="14" fontId="7" fillId="3" borderId="68" xfId="0" applyNumberFormat="1" applyFont="1" applyFill="1" applyBorder="1" applyAlignment="1" applyProtection="1">
      <alignment horizontal="center" wrapText="1"/>
      <protection locked="0"/>
    </xf>
    <xf numFmtId="14" fontId="10" fillId="3" borderId="68" xfId="0" applyNumberFormat="1" applyFont="1" applyFill="1" applyBorder="1" applyAlignment="1" applyProtection="1">
      <alignment horizontal="center" wrapText="1"/>
      <protection locked="0"/>
    </xf>
    <xf numFmtId="0" fontId="7" fillId="5" borderId="35" xfId="0" applyFont="1" applyFill="1" applyBorder="1" applyAlignment="1">
      <alignment horizontal="center" vertical="center"/>
    </xf>
    <xf numFmtId="2" fontId="10" fillId="3" borderId="3" xfId="0" applyNumberFormat="1" applyFont="1" applyFill="1" applyBorder="1" applyAlignment="1" applyProtection="1">
      <alignment horizontal="center"/>
      <protection locked="0"/>
    </xf>
    <xf numFmtId="2" fontId="10" fillId="3" borderId="70" xfId="0" applyNumberFormat="1" applyFont="1" applyFill="1" applyBorder="1" applyAlignment="1" applyProtection="1">
      <alignment horizontal="center"/>
      <protection locked="0"/>
    </xf>
    <xf numFmtId="0" fontId="8" fillId="3" borderId="3" xfId="0" applyFont="1" applyFill="1" applyBorder="1" applyAlignment="1" applyProtection="1">
      <alignment horizontal="center" wrapText="1"/>
      <protection locked="0"/>
    </xf>
    <xf numFmtId="0" fontId="19" fillId="3" borderId="35" xfId="0" applyFont="1" applyFill="1" applyBorder="1" applyAlignment="1" applyProtection="1">
      <alignment horizontal="center" wrapText="1"/>
      <protection locked="0"/>
    </xf>
    <xf numFmtId="0" fontId="19" fillId="3" borderId="45" xfId="0" applyFont="1" applyFill="1" applyBorder="1" applyAlignment="1" applyProtection="1">
      <alignment horizontal="center" wrapText="1"/>
      <protection locked="0"/>
    </xf>
    <xf numFmtId="0" fontId="19" fillId="3" borderId="14" xfId="0" applyFont="1" applyFill="1" applyBorder="1" applyAlignment="1" applyProtection="1">
      <alignment horizontal="center" wrapText="1"/>
      <protection locked="0"/>
    </xf>
    <xf numFmtId="0" fontId="7" fillId="5" borderId="45" xfId="0" applyFont="1" applyFill="1" applyBorder="1"/>
    <xf numFmtId="0" fontId="7" fillId="5" borderId="14" xfId="0" applyFont="1" applyFill="1" applyBorder="1"/>
    <xf numFmtId="0" fontId="7" fillId="5" borderId="17" xfId="0" applyFont="1" applyFill="1" applyBorder="1" applyAlignment="1">
      <alignment horizontal="center" vertical="center"/>
    </xf>
    <xf numFmtId="0" fontId="15" fillId="4" borderId="39" xfId="10" applyFont="1" applyFill="1" applyBorder="1" applyAlignment="1">
      <alignment horizontal="center" vertical="center" wrapText="1"/>
    </xf>
    <xf numFmtId="0" fontId="8" fillId="4" borderId="35" xfId="10" applyFont="1" applyFill="1" applyBorder="1" applyAlignment="1">
      <alignment horizontal="center" vertical="center" wrapText="1"/>
    </xf>
    <xf numFmtId="0" fontId="10" fillId="3" borderId="3" xfId="0" applyFont="1" applyFill="1" applyBorder="1" applyAlignment="1" applyProtection="1">
      <alignment horizontal="left" wrapText="1"/>
      <protection locked="0"/>
    </xf>
    <xf numFmtId="0" fontId="7" fillId="3" borderId="3" xfId="0" applyFont="1" applyFill="1" applyBorder="1" applyAlignment="1" applyProtection="1">
      <alignment horizontal="left" wrapText="1"/>
      <protection locked="0"/>
    </xf>
    <xf numFmtId="7" fontId="10" fillId="3" borderId="3" xfId="0" applyNumberFormat="1" applyFont="1" applyFill="1" applyBorder="1" applyAlignment="1" applyProtection="1">
      <alignment horizontal="center" wrapText="1"/>
      <protection locked="0"/>
    </xf>
    <xf numFmtId="0" fontId="10" fillId="4" borderId="3"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7" fillId="5" borderId="35" xfId="0" applyFont="1" applyFill="1" applyBorder="1" applyAlignment="1">
      <alignment horizontal="center" vertical="center" wrapText="1"/>
    </xf>
    <xf numFmtId="0" fontId="7" fillId="5" borderId="14" xfId="0" applyFont="1" applyFill="1" applyBorder="1" applyAlignment="1">
      <alignment horizontal="center" vertical="center" wrapText="1"/>
    </xf>
    <xf numFmtId="7" fontId="7" fillId="3" borderId="70" xfId="0" applyNumberFormat="1" applyFont="1" applyFill="1" applyBorder="1" applyAlignment="1" applyProtection="1">
      <alignment horizontal="center" vertical="center" wrapText="1"/>
      <protection locked="0"/>
    </xf>
    <xf numFmtId="7" fontId="10" fillId="3" borderId="69" xfId="0" applyNumberFormat="1" applyFont="1" applyFill="1" applyBorder="1" applyAlignment="1" applyProtection="1">
      <alignment horizontal="center" vertical="center" wrapText="1"/>
      <protection locked="0"/>
    </xf>
    <xf numFmtId="7" fontId="7" fillId="3" borderId="70" xfId="0" applyNumberFormat="1" applyFont="1" applyFill="1" applyBorder="1" applyAlignment="1" applyProtection="1">
      <alignment horizontal="center" wrapText="1"/>
      <protection locked="0"/>
    </xf>
    <xf numFmtId="7" fontId="10" fillId="3" borderId="69" xfId="0" applyNumberFormat="1" applyFont="1" applyFill="1" applyBorder="1" applyAlignment="1" applyProtection="1">
      <alignment horizontal="center" wrapText="1"/>
      <protection locked="0"/>
    </xf>
    <xf numFmtId="7" fontId="10" fillId="3" borderId="70" xfId="0" applyNumberFormat="1" applyFont="1" applyFill="1" applyBorder="1" applyAlignment="1" applyProtection="1">
      <alignment horizontal="center" wrapText="1"/>
      <protection locked="0"/>
    </xf>
    <xf numFmtId="0" fontId="10" fillId="3" borderId="63" xfId="0" applyFont="1" applyFill="1" applyBorder="1" applyAlignment="1" applyProtection="1">
      <alignment horizontal="center" wrapText="1"/>
      <protection locked="0"/>
    </xf>
    <xf numFmtId="0" fontId="10" fillId="3" borderId="21" xfId="0" applyFont="1" applyFill="1" applyBorder="1" applyAlignment="1" applyProtection="1">
      <alignment horizontal="center" wrapText="1"/>
      <protection locked="0"/>
    </xf>
    <xf numFmtId="0" fontId="8" fillId="3" borderId="21" xfId="0" applyFont="1" applyFill="1" applyBorder="1" applyAlignment="1" applyProtection="1">
      <alignment horizontal="center" wrapText="1"/>
      <protection locked="0"/>
    </xf>
    <xf numFmtId="2" fontId="10" fillId="3" borderId="21" xfId="0" applyNumberFormat="1" applyFont="1" applyFill="1" applyBorder="1" applyAlignment="1" applyProtection="1">
      <alignment horizontal="center"/>
      <protection locked="0"/>
    </xf>
    <xf numFmtId="7" fontId="10" fillId="3" borderId="21" xfId="0" applyNumberFormat="1" applyFont="1" applyFill="1" applyBorder="1" applyAlignment="1" applyProtection="1">
      <alignment horizontal="center" wrapText="1"/>
      <protection locked="0"/>
    </xf>
    <xf numFmtId="0" fontId="7" fillId="3" borderId="68" xfId="0" applyFont="1" applyFill="1" applyBorder="1" applyAlignment="1" applyProtection="1">
      <alignment horizontal="center" wrapText="1"/>
      <protection locked="0"/>
    </xf>
    <xf numFmtId="0" fontId="0" fillId="8" borderId="35" xfId="0" applyFill="1" applyBorder="1" applyAlignment="1">
      <alignment horizontal="center"/>
    </xf>
    <xf numFmtId="0" fontId="0" fillId="8" borderId="14" xfId="0" applyFill="1" applyBorder="1" applyAlignment="1">
      <alignment horizontal="center"/>
    </xf>
    <xf numFmtId="0" fontId="0" fillId="8" borderId="36" xfId="0" applyFill="1" applyBorder="1" applyAlignment="1">
      <alignment horizontal="center"/>
    </xf>
    <xf numFmtId="0" fontId="0" fillId="8" borderId="47" xfId="0" applyFill="1" applyBorder="1" applyAlignment="1">
      <alignment horizontal="center"/>
    </xf>
    <xf numFmtId="0" fontId="7" fillId="0" borderId="35" xfId="0" applyFont="1" applyBorder="1" applyAlignment="1">
      <alignment horizontal="center" vertical="center" wrapText="1"/>
    </xf>
    <xf numFmtId="0" fontId="7" fillId="0" borderId="14" xfId="0" applyFont="1" applyBorder="1" applyAlignment="1">
      <alignment horizontal="center" vertical="center" wrapText="1"/>
    </xf>
    <xf numFmtId="44" fontId="0" fillId="8" borderId="36" xfId="0" applyNumberFormat="1" applyFill="1" applyBorder="1" applyAlignment="1">
      <alignment horizontal="center"/>
    </xf>
    <xf numFmtId="44" fontId="0" fillId="8" borderId="47" xfId="0" applyNumberFormat="1" applyFill="1" applyBorder="1" applyAlignment="1">
      <alignment horizontal="center"/>
    </xf>
    <xf numFmtId="0" fontId="9" fillId="13" borderId="29" xfId="0" applyFont="1" applyFill="1" applyBorder="1" applyAlignment="1">
      <alignment horizontal="center" vertical="center"/>
    </xf>
    <xf numFmtId="0" fontId="9" fillId="13" borderId="23" xfId="0" applyFont="1" applyFill="1" applyBorder="1" applyAlignment="1">
      <alignment horizontal="center" vertical="center"/>
    </xf>
    <xf numFmtId="0" fontId="9" fillId="13" borderId="24" xfId="0" applyFont="1" applyFill="1" applyBorder="1" applyAlignment="1">
      <alignment horizontal="center" vertical="center"/>
    </xf>
    <xf numFmtId="0" fontId="9" fillId="13" borderId="1" xfId="0" applyFont="1" applyFill="1" applyBorder="1" applyAlignment="1">
      <alignment horizontal="center" vertical="center"/>
    </xf>
    <xf numFmtId="0" fontId="9" fillId="13" borderId="3" xfId="0" applyFont="1" applyFill="1" applyBorder="1" applyAlignment="1">
      <alignment horizontal="center" vertical="center"/>
    </xf>
    <xf numFmtId="0" fontId="8" fillId="12" borderId="53" xfId="0" applyFont="1" applyFill="1" applyBorder="1" applyAlignment="1">
      <alignment horizontal="center" vertical="center" wrapText="1"/>
    </xf>
    <xf numFmtId="0" fontId="8" fillId="12" borderId="23" xfId="0" applyFont="1" applyFill="1" applyBorder="1" applyAlignment="1">
      <alignment horizontal="center" vertical="center" wrapText="1"/>
    </xf>
    <xf numFmtId="44" fontId="8" fillId="12" borderId="54" xfId="0" applyNumberFormat="1" applyFont="1" applyFill="1" applyBorder="1" applyAlignment="1">
      <alignment horizontal="center" vertical="center" wrapText="1"/>
    </xf>
    <xf numFmtId="44" fontId="8" fillId="12" borderId="30" xfId="0" applyNumberFormat="1" applyFont="1" applyFill="1" applyBorder="1" applyAlignment="1">
      <alignment horizontal="center" vertical="center" wrapText="1"/>
    </xf>
    <xf numFmtId="0" fontId="9" fillId="13" borderId="67" xfId="0" applyFont="1" applyFill="1" applyBorder="1" applyAlignment="1">
      <alignment horizontal="center" vertical="center"/>
    </xf>
    <xf numFmtId="0" fontId="9" fillId="13" borderId="41" xfId="0" applyFont="1" applyFill="1" applyBorder="1" applyAlignment="1">
      <alignment horizontal="center" vertical="center"/>
    </xf>
    <xf numFmtId="0" fontId="8" fillId="12" borderId="59" xfId="0" applyFont="1" applyFill="1" applyBorder="1" applyAlignment="1">
      <alignment horizontal="center" vertical="center" wrapText="1"/>
    </xf>
    <xf numFmtId="44" fontId="0" fillId="8" borderId="35" xfId="0" applyNumberFormat="1" applyFill="1" applyBorder="1" applyAlignment="1">
      <alignment horizontal="center"/>
    </xf>
    <xf numFmtId="44" fontId="0" fillId="8" borderId="14" xfId="0" applyNumberFormat="1" applyFill="1" applyBorder="1" applyAlignment="1">
      <alignment horizontal="center"/>
    </xf>
    <xf numFmtId="0" fontId="0" fillId="0" borderId="14" xfId="0" applyBorder="1" applyAlignment="1">
      <alignment horizontal="center" vertical="center" wrapText="1"/>
    </xf>
    <xf numFmtId="0" fontId="15" fillId="4" borderId="17" xfId="10" applyFont="1" applyFill="1" applyBorder="1" applyAlignment="1">
      <alignment horizontal="center" vertical="center" wrapText="1"/>
    </xf>
    <xf numFmtId="0" fontId="15" fillId="4" borderId="14" xfId="10" applyFont="1" applyFill="1" applyBorder="1" applyAlignment="1">
      <alignment horizontal="center" vertical="center" wrapText="1"/>
    </xf>
    <xf numFmtId="0" fontId="8" fillId="8" borderId="17" xfId="10" applyFont="1" applyFill="1" applyBorder="1" applyAlignment="1">
      <alignment horizontal="center" vertical="center" wrapText="1"/>
    </xf>
    <xf numFmtId="0" fontId="8" fillId="8" borderId="14" xfId="10" applyFont="1" applyFill="1" applyBorder="1" applyAlignment="1">
      <alignment horizontal="center" vertical="center" wrapText="1"/>
    </xf>
    <xf numFmtId="0" fontId="15" fillId="4" borderId="17" xfId="0" applyFont="1" applyFill="1" applyBorder="1" applyAlignment="1">
      <alignment horizontal="center" vertical="center"/>
    </xf>
    <xf numFmtId="0" fontId="15" fillId="4" borderId="14" xfId="0" applyFont="1" applyFill="1" applyBorder="1" applyAlignment="1">
      <alignment horizontal="center" vertical="center"/>
    </xf>
    <xf numFmtId="0" fontId="16" fillId="0" borderId="32" xfId="0" applyFont="1" applyBorder="1" applyAlignment="1">
      <alignment horizontal="center"/>
    </xf>
    <xf numFmtId="0" fontId="16" fillId="0" borderId="33" xfId="0" applyFont="1" applyBorder="1" applyAlignment="1">
      <alignment horizontal="center"/>
    </xf>
    <xf numFmtId="0" fontId="16" fillId="0" borderId="34" xfId="0" applyFont="1" applyBorder="1" applyAlignment="1">
      <alignment horizontal="center"/>
    </xf>
    <xf numFmtId="0" fontId="15" fillId="4" borderId="35" xfId="0" applyFont="1" applyFill="1" applyBorder="1" applyAlignment="1">
      <alignment horizontal="center" vertical="center"/>
    </xf>
    <xf numFmtId="0" fontId="15" fillId="4" borderId="45" xfId="0" applyFont="1" applyFill="1" applyBorder="1" applyAlignment="1">
      <alignment horizontal="center" vertical="center"/>
    </xf>
    <xf numFmtId="0" fontId="8" fillId="8" borderId="35" xfId="10" applyFont="1" applyFill="1" applyBorder="1" applyAlignment="1">
      <alignment horizontal="center" vertical="center" wrapText="1"/>
    </xf>
    <xf numFmtId="0" fontId="7" fillId="4" borderId="5" xfId="10" applyFont="1" applyFill="1" applyBorder="1" applyAlignment="1">
      <alignment horizontal="center" vertical="center" wrapText="1"/>
    </xf>
    <xf numFmtId="0" fontId="7" fillId="4" borderId="13" xfId="10" applyFont="1" applyFill="1" applyBorder="1" applyAlignment="1">
      <alignment horizontal="center" vertical="center" wrapText="1"/>
    </xf>
    <xf numFmtId="0" fontId="15" fillId="4" borderId="19" xfId="0" applyFont="1" applyFill="1" applyBorder="1" applyAlignment="1">
      <alignment horizontal="center" vertical="center"/>
    </xf>
    <xf numFmtId="0" fontId="15" fillId="4" borderId="2" xfId="0" applyFont="1" applyFill="1" applyBorder="1" applyAlignment="1">
      <alignment horizontal="center" vertical="center"/>
    </xf>
    <xf numFmtId="44" fontId="0" fillId="12" borderId="54" xfId="0" applyNumberFormat="1" applyFill="1" applyBorder="1" applyAlignment="1">
      <alignment horizontal="center" vertical="center"/>
    </xf>
    <xf numFmtId="44" fontId="0" fillId="12" borderId="30" xfId="0" applyNumberFormat="1" applyFill="1" applyBorder="1" applyAlignment="1">
      <alignment horizontal="center" vertical="center"/>
    </xf>
    <xf numFmtId="167" fontId="35" fillId="16" borderId="85" xfId="19" applyNumberFormat="1" applyFont="1" applyFill="1" applyBorder="1" applyAlignment="1">
      <alignment horizontal="left" vertical="center" indent="4" shrinkToFit="1"/>
    </xf>
    <xf numFmtId="167" fontId="35" fillId="16" borderId="84" xfId="19" applyNumberFormat="1" applyFont="1" applyFill="1" applyBorder="1" applyAlignment="1">
      <alignment horizontal="left" vertical="center" indent="4" shrinkToFit="1"/>
    </xf>
    <xf numFmtId="1" fontId="35" fillId="16" borderId="85" xfId="19" applyNumberFormat="1" applyFont="1" applyFill="1" applyBorder="1" applyAlignment="1">
      <alignment horizontal="center" vertical="center" shrinkToFit="1"/>
    </xf>
    <xf numFmtId="1" fontId="35" fillId="16" borderId="84" xfId="19" applyNumberFormat="1" applyFont="1" applyFill="1" applyBorder="1" applyAlignment="1">
      <alignment horizontal="center" vertical="center" shrinkToFit="1"/>
    </xf>
    <xf numFmtId="0" fontId="35" fillId="16" borderId="85" xfId="19" applyFont="1" applyFill="1" applyBorder="1" applyAlignment="1">
      <alignment horizontal="left" vertical="center" wrapText="1"/>
    </xf>
    <xf numFmtId="0" fontId="35" fillId="16" borderId="84" xfId="19" applyFont="1" applyFill="1" applyBorder="1" applyAlignment="1">
      <alignment horizontal="left" vertical="center" wrapText="1"/>
    </xf>
    <xf numFmtId="0" fontId="35" fillId="16" borderId="85" xfId="19" applyFont="1" applyFill="1" applyBorder="1" applyAlignment="1">
      <alignment horizontal="left" vertical="center" wrapText="1" indent="3"/>
    </xf>
    <xf numFmtId="0" fontId="35" fillId="16" borderId="84" xfId="19" applyFont="1" applyFill="1" applyBorder="1" applyAlignment="1">
      <alignment horizontal="left" vertical="center" wrapText="1" indent="3"/>
    </xf>
    <xf numFmtId="0" fontId="37" fillId="16" borderId="85" xfId="19" applyFont="1" applyFill="1" applyBorder="1" applyAlignment="1">
      <alignment horizontal="left" vertical="center" wrapText="1"/>
    </xf>
    <xf numFmtId="0" fontId="37" fillId="16" borderId="84" xfId="19" applyFont="1" applyFill="1" applyBorder="1" applyAlignment="1">
      <alignment horizontal="left" vertical="center" wrapText="1"/>
    </xf>
    <xf numFmtId="0" fontId="35" fillId="16" borderId="85" xfId="19" applyFont="1" applyFill="1" applyBorder="1" applyAlignment="1">
      <alignment horizontal="left" vertical="center" wrapText="1" indent="2"/>
    </xf>
    <xf numFmtId="0" fontId="35" fillId="16" borderId="84" xfId="19" applyFont="1" applyFill="1" applyBorder="1" applyAlignment="1">
      <alignment horizontal="left" vertical="center" wrapText="1" indent="2"/>
    </xf>
    <xf numFmtId="167" fontId="35" fillId="16" borderId="85" xfId="19" applyNumberFormat="1" applyFont="1" applyFill="1" applyBorder="1" applyAlignment="1">
      <alignment horizontal="left" vertical="center" indent="3" shrinkToFit="1"/>
    </xf>
    <xf numFmtId="167" fontId="35" fillId="16" borderId="84" xfId="19" applyNumberFormat="1" applyFont="1" applyFill="1" applyBorder="1" applyAlignment="1">
      <alignment horizontal="left" vertical="center" indent="3" shrinkToFit="1"/>
    </xf>
    <xf numFmtId="0" fontId="35" fillId="16" borderId="85" xfId="19" applyFont="1" applyFill="1" applyBorder="1" applyAlignment="1">
      <alignment horizontal="left" vertical="center" wrapText="1" indent="1"/>
    </xf>
    <xf numFmtId="0" fontId="35" fillId="16" borderId="84" xfId="19" applyFont="1" applyFill="1" applyBorder="1" applyAlignment="1">
      <alignment horizontal="left" vertical="center" wrapText="1" indent="1"/>
    </xf>
    <xf numFmtId="0" fontId="35" fillId="16" borderId="85" xfId="19" applyFont="1" applyFill="1" applyBorder="1" applyAlignment="1">
      <alignment horizontal="center" vertical="center" wrapText="1"/>
    </xf>
    <xf numFmtId="0" fontId="35" fillId="16" borderId="84" xfId="19" applyFont="1" applyFill="1" applyBorder="1" applyAlignment="1">
      <alignment horizontal="center" vertical="center" wrapText="1"/>
    </xf>
    <xf numFmtId="167" fontId="35" fillId="15" borderId="85" xfId="19" applyNumberFormat="1" applyFont="1" applyFill="1" applyBorder="1" applyAlignment="1">
      <alignment horizontal="left" vertical="center" indent="3" shrinkToFit="1"/>
    </xf>
    <xf numFmtId="167" fontId="35" fillId="15" borderId="84" xfId="19" applyNumberFormat="1" applyFont="1" applyFill="1" applyBorder="1" applyAlignment="1">
      <alignment horizontal="left" vertical="center" indent="3" shrinkToFit="1"/>
    </xf>
    <xf numFmtId="0" fontId="35" fillId="16" borderId="85" xfId="19" applyFont="1" applyFill="1" applyBorder="1" applyAlignment="1">
      <alignment horizontal="left" vertical="center" wrapText="1" indent="6"/>
    </xf>
    <xf numFmtId="0" fontId="35" fillId="16" borderId="84" xfId="19" applyFont="1" applyFill="1" applyBorder="1" applyAlignment="1">
      <alignment horizontal="left" vertical="center" wrapText="1" indent="6"/>
    </xf>
    <xf numFmtId="1" fontId="35" fillId="15" borderId="85" xfId="19" applyNumberFormat="1" applyFont="1" applyFill="1" applyBorder="1" applyAlignment="1">
      <alignment horizontal="center" vertical="center" shrinkToFit="1"/>
    </xf>
    <xf numFmtId="1" fontId="35" fillId="15" borderId="84" xfId="19" applyNumberFormat="1" applyFont="1" applyFill="1" applyBorder="1" applyAlignment="1">
      <alignment horizontal="center" vertical="center" shrinkToFit="1"/>
    </xf>
    <xf numFmtId="0" fontId="35" fillId="15" borderId="85" xfId="19" applyFont="1" applyFill="1" applyBorder="1" applyAlignment="1">
      <alignment horizontal="left" vertical="center" wrapText="1"/>
    </xf>
    <xf numFmtId="0" fontId="35" fillId="15" borderId="84" xfId="19" applyFont="1" applyFill="1" applyBorder="1" applyAlignment="1">
      <alignment horizontal="left" vertical="center" wrapText="1"/>
    </xf>
    <xf numFmtId="0" fontId="35" fillId="15" borderId="85" xfId="19" applyFont="1" applyFill="1" applyBorder="1" applyAlignment="1">
      <alignment horizontal="left" vertical="center" wrapText="1" indent="3"/>
    </xf>
    <xf numFmtId="0" fontId="35" fillId="15" borderId="84" xfId="19" applyFont="1" applyFill="1" applyBorder="1" applyAlignment="1">
      <alignment horizontal="left" vertical="center" wrapText="1" indent="3"/>
    </xf>
    <xf numFmtId="0" fontId="37" fillId="15" borderId="85" xfId="19" applyFont="1" applyFill="1" applyBorder="1" applyAlignment="1">
      <alignment horizontal="left" vertical="center" wrapText="1"/>
    </xf>
    <xf numFmtId="0" fontId="37" fillId="15" borderId="84" xfId="19" applyFont="1" applyFill="1" applyBorder="1" applyAlignment="1">
      <alignment horizontal="left" vertical="center" wrapText="1"/>
    </xf>
    <xf numFmtId="0" fontId="35" fillId="15" borderId="85" xfId="19" applyFont="1" applyFill="1" applyBorder="1" applyAlignment="1">
      <alignment horizontal="left" vertical="center" wrapText="1" indent="2"/>
    </xf>
    <xf numFmtId="0" fontId="35" fillId="15" borderId="84" xfId="19" applyFont="1" applyFill="1" applyBorder="1" applyAlignment="1">
      <alignment horizontal="left" vertical="center" wrapText="1" indent="2"/>
    </xf>
    <xf numFmtId="0" fontId="37" fillId="16" borderId="88" xfId="19" applyFont="1" applyFill="1" applyBorder="1" applyAlignment="1">
      <alignment horizontal="left" vertical="center" wrapText="1"/>
    </xf>
    <xf numFmtId="0" fontId="37" fillId="16" borderId="87" xfId="19" applyFont="1" applyFill="1" applyBorder="1" applyAlignment="1">
      <alignment horizontal="left" vertical="center" wrapText="1"/>
    </xf>
    <xf numFmtId="0" fontId="37" fillId="16" borderId="86" xfId="19" applyFont="1" applyFill="1" applyBorder="1" applyAlignment="1">
      <alignment horizontal="left" vertical="center" wrapText="1"/>
    </xf>
    <xf numFmtId="0" fontId="0" fillId="0" borderId="0" xfId="0" applyAlignment="1">
      <alignment horizontal="center"/>
    </xf>
  </cellXfs>
  <cellStyles count="20">
    <cellStyle name="Comma" xfId="14" builtinId="3"/>
    <cellStyle name="Currency 2" xfId="2" xr:uid="{00000000-0005-0000-0000-000001000000}"/>
    <cellStyle name="Currency 3" xfId="13" xr:uid="{00000000-0005-0000-0000-000002000000}"/>
    <cellStyle name="Currency 4" xfId="18" xr:uid="{00000000-0005-0000-0000-000003000000}"/>
    <cellStyle name="Hyperlink 2" xfId="4" xr:uid="{00000000-0005-0000-0000-000004000000}"/>
    <cellStyle name="Normal" xfId="0" builtinId="0"/>
    <cellStyle name="Normal 10" xfId="8" xr:uid="{00000000-0005-0000-0000-000006000000}"/>
    <cellStyle name="Normal 11" xfId="19" xr:uid="{7889332E-51E8-49C5-A962-EF2733ED0BED}"/>
    <cellStyle name="Normal 2" xfId="1" xr:uid="{00000000-0005-0000-0000-000007000000}"/>
    <cellStyle name="Normal 2 2" xfId="9" xr:uid="{00000000-0005-0000-0000-000008000000}"/>
    <cellStyle name="Normal 3" xfId="5" xr:uid="{00000000-0005-0000-0000-000009000000}"/>
    <cellStyle name="Normal 3 2" xfId="17" xr:uid="{00000000-0005-0000-0000-00000A000000}"/>
    <cellStyle name="Normal 4" xfId="6" xr:uid="{00000000-0005-0000-0000-00000B000000}"/>
    <cellStyle name="Normal 5" xfId="7" xr:uid="{00000000-0005-0000-0000-00000C000000}"/>
    <cellStyle name="Normal 6" xfId="10" xr:uid="{00000000-0005-0000-0000-00000D000000}"/>
    <cellStyle name="Normal 6 2" xfId="16" xr:uid="{00000000-0005-0000-0000-00000E000000}"/>
    <cellStyle name="Normal 7" xfId="11" xr:uid="{00000000-0005-0000-0000-00000F000000}"/>
    <cellStyle name="Normal 8" xfId="12" xr:uid="{00000000-0005-0000-0000-000010000000}"/>
    <cellStyle name="Normal 9" xfId="15" xr:uid="{00000000-0005-0000-0000-000011000000}"/>
    <cellStyle name="Style 1" xfId="3" xr:uid="{00000000-0005-0000-0000-000012000000}"/>
  </cellStyles>
  <dxfs count="0"/>
  <tableStyles count="0" defaultTableStyle="TableStyleMedium9" defaultPivotStyle="PivotStyleLight16"/>
  <colors>
    <mruColors>
      <color rgb="FFCCCCFF"/>
      <color rgb="FFFFFFCC"/>
      <color rgb="FFFFFF99"/>
      <color rgb="FFA9B2E5"/>
      <color rgb="FFEAEAEA"/>
      <color rgb="FFFFCC99"/>
      <color rgb="FF00FFFF"/>
      <color rgb="FF993366"/>
      <color rgb="FFCCECFF"/>
      <color rgb="FF0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190502</xdr:colOff>
      <xdr:row>4</xdr:row>
      <xdr:rowOff>246531</xdr:rowOff>
    </xdr:from>
    <xdr:to>
      <xdr:col>12</xdr:col>
      <xdr:colOff>39221</xdr:colOff>
      <xdr:row>8</xdr:row>
      <xdr:rowOff>308161</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5597341" y="1283076"/>
          <a:ext cx="3137645" cy="1238247"/>
        </a:xfrm>
        <a:prstGeom prst="rect">
          <a:avLst/>
        </a:prstGeom>
        <a:solidFill>
          <a:srgbClr val="CCCC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a:solidFill>
                <a:schemeClr val="dk1"/>
              </a:solidFill>
              <a:effectLst/>
              <a:latin typeface="+mn-lt"/>
              <a:ea typeface="+mn-ea"/>
              <a:cs typeface="+mn-cs"/>
            </a:rPr>
            <a:t>I</a:t>
          </a:r>
          <a:r>
            <a:rPr lang="en-US" sz="1400" b="1">
              <a:solidFill>
                <a:schemeClr val="dk1"/>
              </a:solidFill>
              <a:effectLst/>
              <a:latin typeface="+mn-lt"/>
              <a:ea typeface="+mn-ea"/>
              <a:cs typeface="+mn-cs"/>
            </a:rPr>
            <a:t>nstructions:</a:t>
          </a:r>
          <a:endParaRPr lang="en-US" sz="1400">
            <a:effectLst/>
          </a:endParaRPr>
        </a:p>
        <a:p>
          <a:r>
            <a:rPr lang="en-US" sz="1400" b="1" baseline="0">
              <a:solidFill>
                <a:schemeClr val="dk1"/>
              </a:solidFill>
              <a:latin typeface="+mn-lt"/>
              <a:ea typeface="+mn-ea"/>
              <a:cs typeface="+mn-cs"/>
            </a:rPr>
            <a:t> </a:t>
          </a:r>
        </a:p>
        <a:p>
          <a:r>
            <a:rPr lang="en-US" sz="1400" b="1" baseline="0">
              <a:solidFill>
                <a:schemeClr val="dk1"/>
              </a:solidFill>
              <a:latin typeface="+mn-lt"/>
              <a:ea typeface="+mn-ea"/>
              <a:cs typeface="+mn-cs"/>
            </a:rPr>
            <a:t>The boxes in this tab will auto fill as the other tabs are filled out. Please do not fill out any boxes in this tab.</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75</xdr:col>
      <xdr:colOff>44823</xdr:colOff>
      <xdr:row>1</xdr:row>
      <xdr:rowOff>11204</xdr:rowOff>
    </xdr:from>
    <xdr:to>
      <xdr:col>83</xdr:col>
      <xdr:colOff>358588</xdr:colOff>
      <xdr:row>17</xdr:row>
      <xdr:rowOff>115455</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37307778" y="174765"/>
          <a:ext cx="4191113" cy="4385690"/>
        </a:xfrm>
        <a:prstGeom prst="rect">
          <a:avLst/>
        </a:prstGeom>
        <a:solidFill>
          <a:srgbClr val="CCCC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a:solidFill>
                <a:schemeClr val="dk1"/>
              </a:solidFill>
              <a:effectLst/>
              <a:latin typeface="+mn-lt"/>
              <a:ea typeface="+mn-ea"/>
              <a:cs typeface="+mn-cs"/>
            </a:rPr>
            <a:t>Instructions:</a:t>
          </a:r>
          <a:endParaRPr lang="en-US">
            <a:effectLst/>
          </a:endParaRPr>
        </a:p>
        <a:p>
          <a:r>
            <a:rPr lang="en-US" sz="1100" b="1" baseline="0">
              <a:solidFill>
                <a:schemeClr val="dk1"/>
              </a:solidFill>
              <a:latin typeface="+mn-lt"/>
              <a:ea typeface="+mn-ea"/>
              <a:cs typeface="+mn-cs"/>
            </a:rPr>
            <a:t> </a:t>
          </a:r>
        </a:p>
        <a:p>
          <a:r>
            <a:rPr lang="en-US" sz="1100" b="1" baseline="0">
              <a:solidFill>
                <a:schemeClr val="dk1"/>
              </a:solidFill>
              <a:latin typeface="+mn-lt"/>
              <a:ea typeface="+mn-ea"/>
              <a:cs typeface="+mn-cs"/>
            </a:rPr>
            <a:t>Enter employee information (name, job title, job status, and hourly rate) in the yellow fields.</a:t>
          </a:r>
        </a:p>
        <a:p>
          <a:endParaRPr lang="en-US" sz="1100" b="1"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latin typeface="+mn-lt"/>
              <a:ea typeface="+mn-ea"/>
              <a:cs typeface="+mn-cs"/>
            </a:rPr>
            <a:t>Make sure the OT1 and OT2 Rates are accurate (default is 1.5 for OT1 and 2 for OT2).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1" baseline="0">
            <a:solidFill>
              <a:schemeClr val="dk1"/>
            </a:solidFill>
            <a:latin typeface="+mn-lt"/>
            <a:ea typeface="+mn-ea"/>
            <a:cs typeface="+mn-cs"/>
          </a:endParaRPr>
        </a:p>
        <a:p>
          <a:r>
            <a:rPr lang="en-US" sz="1100" b="1" baseline="0">
              <a:solidFill>
                <a:schemeClr val="dk1"/>
              </a:solidFill>
              <a:latin typeface="+mn-lt"/>
              <a:ea typeface="+mn-ea"/>
              <a:cs typeface="+mn-cs"/>
            </a:rPr>
            <a:t>The benefit rate calculations are based on fringe benefits entered on the 'FRINGE BENEFIT CALCULATION' sheet provided by your PDMG.</a:t>
          </a:r>
          <a:endParaRPr lang="en-US" sz="1100" b="1">
            <a:solidFill>
              <a:schemeClr val="dk1"/>
            </a:solidFill>
            <a:latin typeface="+mn-lt"/>
            <a:ea typeface="+mn-ea"/>
            <a:cs typeface="+mn-cs"/>
          </a:endParaRPr>
        </a:p>
        <a:p>
          <a:endParaRPr lang="en-US" sz="1100" b="1">
            <a:solidFill>
              <a:schemeClr val="dk1"/>
            </a:solidFill>
            <a:latin typeface="+mn-lt"/>
            <a:ea typeface="+mn-ea"/>
            <a:cs typeface="+mn-cs"/>
          </a:endParaRPr>
        </a:p>
        <a:p>
          <a:r>
            <a:rPr lang="en-US" sz="1100" b="1">
              <a:solidFill>
                <a:schemeClr val="dk1"/>
              </a:solidFill>
              <a:latin typeface="+mn-lt"/>
              <a:ea typeface="+mn-ea"/>
              <a:cs typeface="+mn-cs"/>
            </a:rPr>
            <a:t>Enter</a:t>
          </a:r>
          <a:r>
            <a:rPr lang="en-US" sz="1100" b="1" baseline="0">
              <a:solidFill>
                <a:schemeClr val="dk1"/>
              </a:solidFill>
              <a:latin typeface="+mn-lt"/>
              <a:ea typeface="+mn-ea"/>
              <a:cs typeface="+mn-cs"/>
            </a:rPr>
            <a:t> the date(s) the labor occured and associated hours. </a:t>
          </a:r>
          <a:r>
            <a:rPr lang="en-US" sz="1100" b="1" baseline="0">
              <a:solidFill>
                <a:schemeClr val="dk1"/>
              </a:solidFill>
              <a:effectLst/>
              <a:latin typeface="+mn-lt"/>
              <a:ea typeface="+mn-ea"/>
              <a:cs typeface="+mn-cs"/>
            </a:rPr>
            <a:t>If dates are consecutive, please only fill cell F11 and the rest will auto fill.</a:t>
          </a:r>
          <a:endParaRPr lang="en-US">
            <a:effectLst/>
          </a:endParaRPr>
        </a:p>
        <a:p>
          <a:endParaRPr lang="en-US" sz="1100" b="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The blue and green fields on the right side will auto fill. Please do not add a "total" row at the bottom.</a:t>
          </a:r>
          <a:endParaRPr lang="en-US">
            <a:effectLst/>
          </a:endParaRPr>
        </a:p>
        <a:p>
          <a:endParaRPr lang="en-US" sz="1100" b="1"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b="1"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AJ6, AJ7, AF6, and AF7 will be autofilled to the 'SUMMARY' tab.</a:t>
          </a:r>
          <a:endParaRPr lang="en-US">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b="1" baseline="0">
            <a:solidFill>
              <a:schemeClr val="dk1"/>
            </a:solidFill>
            <a:effectLst/>
            <a:latin typeface="+mn-lt"/>
            <a:ea typeface="+mn-ea"/>
            <a:cs typeface="+mn-cs"/>
          </a:endParaRPr>
        </a:p>
        <a:p>
          <a:r>
            <a:rPr lang="en-US" sz="1100" b="1" baseline="0">
              <a:solidFill>
                <a:schemeClr val="dk1"/>
              </a:solidFill>
              <a:effectLst/>
              <a:latin typeface="+mn-lt"/>
              <a:ea typeface="+mn-ea"/>
              <a:cs typeface="+mn-cs"/>
            </a:rPr>
            <a:t>Formulas must be maintained if additional lines are required.  To do this:</a:t>
          </a:r>
          <a:endParaRPr lang="en-US">
            <a:effectLst/>
          </a:endParaRPr>
        </a:p>
        <a:p>
          <a:r>
            <a:rPr lang="en-US" sz="1100" b="1" baseline="0">
              <a:solidFill>
                <a:schemeClr val="dk1"/>
              </a:solidFill>
              <a:effectLst/>
              <a:latin typeface="+mn-lt"/>
              <a:ea typeface="+mn-ea"/>
              <a:cs typeface="+mn-cs"/>
            </a:rPr>
            <a:t> - Copy entire row</a:t>
          </a:r>
          <a:endParaRPr lang="en-US">
            <a:effectLst/>
          </a:endParaRPr>
        </a:p>
        <a:p>
          <a:r>
            <a:rPr lang="en-US" sz="1100" b="1" baseline="0">
              <a:solidFill>
                <a:schemeClr val="dk1"/>
              </a:solidFill>
              <a:effectLst/>
              <a:latin typeface="+mn-lt"/>
              <a:ea typeface="+mn-ea"/>
              <a:cs typeface="+mn-cs"/>
            </a:rPr>
            <a:t> - Select row below and right click and select CTRL V</a:t>
          </a:r>
        </a:p>
        <a:p>
          <a:r>
            <a:rPr lang="en-US" sz="1100" b="1" baseline="0">
              <a:solidFill>
                <a:schemeClr val="dk1"/>
              </a:solidFill>
              <a:effectLst/>
              <a:latin typeface="+mn-lt"/>
              <a:ea typeface="+mn-ea"/>
              <a:cs typeface="+mn-cs"/>
            </a:rPr>
            <a:t> - Confirm that 'Cost' formulas copied</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61</xdr:col>
      <xdr:colOff>0</xdr:colOff>
      <xdr:row>1</xdr:row>
      <xdr:rowOff>33616</xdr:rowOff>
    </xdr:from>
    <xdr:to>
      <xdr:col>69</xdr:col>
      <xdr:colOff>633879</xdr:colOff>
      <xdr:row>24</xdr:row>
      <xdr:rowOff>52294</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26176941" y="197969"/>
          <a:ext cx="3562350" cy="5860678"/>
        </a:xfrm>
        <a:prstGeom prst="rect">
          <a:avLst/>
        </a:prstGeom>
        <a:solidFill>
          <a:srgbClr val="CCCC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a:solidFill>
                <a:schemeClr val="dk1"/>
              </a:solidFill>
              <a:effectLst/>
              <a:latin typeface="+mn-lt"/>
              <a:ea typeface="+mn-ea"/>
              <a:cs typeface="+mn-cs"/>
            </a:rPr>
            <a:t>Instructions:</a:t>
          </a:r>
          <a:endParaRPr lang="en-US">
            <a:effectLst/>
          </a:endParaRPr>
        </a:p>
        <a:p>
          <a:endParaRPr lang="en-US" sz="1100" b="1">
            <a:solidFill>
              <a:schemeClr val="dk1"/>
            </a:solidFill>
            <a:latin typeface="+mn-lt"/>
            <a:ea typeface="+mn-ea"/>
            <a:cs typeface="+mn-cs"/>
          </a:endParaRPr>
        </a:p>
        <a:p>
          <a:r>
            <a:rPr lang="en-US" sz="1100" b="1">
              <a:solidFill>
                <a:schemeClr val="dk1"/>
              </a:solidFill>
              <a:latin typeface="+mn-lt"/>
              <a:ea typeface="+mn-ea"/>
              <a:cs typeface="+mn-cs"/>
            </a:rPr>
            <a:t>Enter</a:t>
          </a:r>
          <a:r>
            <a:rPr lang="en-US" sz="1100" b="1" baseline="0">
              <a:solidFill>
                <a:schemeClr val="dk1"/>
              </a:solidFill>
              <a:latin typeface="+mn-lt"/>
              <a:ea typeface="+mn-ea"/>
              <a:cs typeface="+mn-cs"/>
            </a:rPr>
            <a:t> the header information in the blue fields on the top. The header information from this tab will autofill the other tabs.</a:t>
          </a:r>
        </a:p>
        <a:p>
          <a:endParaRPr lang="en-US" sz="1100" b="1">
            <a:solidFill>
              <a:schemeClr val="dk1"/>
            </a:solidFill>
            <a:latin typeface="+mn-lt"/>
            <a:ea typeface="+mn-ea"/>
            <a:cs typeface="+mn-cs"/>
          </a:endParaRPr>
        </a:p>
        <a:p>
          <a:r>
            <a:rPr lang="en-US" sz="1100" b="1">
              <a:solidFill>
                <a:schemeClr val="dk1"/>
              </a:solidFill>
              <a:latin typeface="+mn-lt"/>
              <a:ea typeface="+mn-ea"/>
              <a:cs typeface="+mn-cs"/>
            </a:rPr>
            <a:t>Enter the equipment</a:t>
          </a:r>
          <a:r>
            <a:rPr lang="en-US" sz="1100" b="1" baseline="0">
              <a:solidFill>
                <a:schemeClr val="dk1"/>
              </a:solidFill>
              <a:latin typeface="+mn-lt"/>
              <a:ea typeface="+mn-ea"/>
              <a:cs typeface="+mn-cs"/>
            </a:rPr>
            <a:t> name and information in the yellow fields. </a:t>
          </a:r>
        </a:p>
        <a:p>
          <a:endParaRPr lang="en-US" sz="1100" b="1" baseline="0">
            <a:solidFill>
              <a:schemeClr val="dk1"/>
            </a:solidFill>
            <a:latin typeface="+mn-lt"/>
            <a:ea typeface="+mn-ea"/>
            <a:cs typeface="+mn-cs"/>
          </a:endParaRPr>
        </a:p>
        <a:p>
          <a:r>
            <a:rPr lang="en-US" sz="1100" b="1" baseline="0">
              <a:solidFill>
                <a:schemeClr val="dk1"/>
              </a:solidFill>
              <a:latin typeface="+mn-lt"/>
              <a:ea typeface="+mn-ea"/>
              <a:cs typeface="+mn-cs"/>
            </a:rPr>
            <a:t>Please choose either 'Hours' or 'Miles' from the Column G dropdown list (This will designate whether the total hours for that equipment gets added to 'TOTAL MILES' or 'TOTAL HOURS')</a:t>
          </a:r>
        </a:p>
        <a:p>
          <a:endParaRPr lang="en-US" sz="1100" b="1" baseline="0">
            <a:solidFill>
              <a:schemeClr val="dk1"/>
            </a:solidFill>
            <a:latin typeface="+mn-lt"/>
            <a:ea typeface="+mn-ea"/>
            <a:cs typeface="+mn-cs"/>
          </a:endParaRPr>
        </a:p>
        <a:p>
          <a:r>
            <a:rPr lang="en-US" sz="1100" b="1" baseline="0">
              <a:solidFill>
                <a:schemeClr val="dk1"/>
              </a:solidFill>
              <a:latin typeface="+mn-lt"/>
              <a:ea typeface="+mn-ea"/>
              <a:cs typeface="+mn-cs"/>
            </a:rPr>
            <a:t>Equipment Codes can be found on the 'FEMA 2017 EQUIPMENT RATES' tab. If a piece of equipment falls between two rate, then take the one higher.</a:t>
          </a:r>
        </a:p>
        <a:p>
          <a:endParaRPr lang="en-US" sz="1100" b="1" baseline="0">
            <a:solidFill>
              <a:schemeClr val="dk1"/>
            </a:solidFill>
            <a:latin typeface="+mn-lt"/>
            <a:ea typeface="+mn-ea"/>
            <a:cs typeface="+mn-cs"/>
          </a:endParaRPr>
        </a:p>
        <a:p>
          <a:r>
            <a:rPr lang="en-US" sz="1100" b="1" baseline="0">
              <a:solidFill>
                <a:schemeClr val="dk1"/>
              </a:solidFill>
              <a:latin typeface="+mn-lt"/>
              <a:ea typeface="+mn-ea"/>
              <a:cs typeface="+mn-cs"/>
            </a:rPr>
            <a:t>The blue and green fields will auto fill. Please do not add a "total" row at the bottom. The equipment rate will populate when the equipment code is entered.</a:t>
          </a:r>
          <a:endParaRPr lang="en-US" sz="1100" b="1">
            <a:solidFill>
              <a:schemeClr val="dk1"/>
            </a:solidFill>
            <a:latin typeface="+mn-lt"/>
            <a:ea typeface="+mn-ea"/>
            <a:cs typeface="+mn-cs"/>
          </a:endParaRPr>
        </a:p>
        <a:p>
          <a:endParaRPr lang="en-US" sz="1100" b="1">
            <a:solidFill>
              <a:schemeClr val="dk1"/>
            </a:solidFill>
            <a:latin typeface="+mn-lt"/>
            <a:ea typeface="+mn-ea"/>
            <a:cs typeface="+mn-cs"/>
          </a:endParaRPr>
        </a:p>
        <a:p>
          <a:r>
            <a:rPr lang="en-US" sz="1100" b="1">
              <a:solidFill>
                <a:schemeClr val="dk1"/>
              </a:solidFill>
              <a:latin typeface="+mn-lt"/>
              <a:ea typeface="+mn-ea"/>
              <a:cs typeface="+mn-cs"/>
            </a:rPr>
            <a:t>Enter</a:t>
          </a:r>
          <a:r>
            <a:rPr lang="en-US" sz="1100" b="1" baseline="0">
              <a:solidFill>
                <a:schemeClr val="dk1"/>
              </a:solidFill>
              <a:latin typeface="+mn-lt"/>
              <a:ea typeface="+mn-ea"/>
              <a:cs typeface="+mn-cs"/>
            </a:rPr>
            <a:t> the date(s) the equipment was used and associated hours. If dates are consecutive, please only fill cell J9 and the rest will auto fill.</a:t>
          </a:r>
        </a:p>
        <a:p>
          <a:endParaRPr lang="en-US" sz="1100" b="1" baseline="0">
            <a:solidFill>
              <a:schemeClr val="dk1"/>
            </a:solidFill>
            <a:latin typeface="+mn-lt"/>
            <a:ea typeface="+mn-ea"/>
            <a:cs typeface="+mn-cs"/>
          </a:endParaRPr>
        </a:p>
        <a:p>
          <a:pPr eaLnBrk="1" fontAlgn="auto" latinLnBrk="0" hangingPunct="1"/>
          <a:r>
            <a:rPr lang="en-US" sz="1100" b="1">
              <a:solidFill>
                <a:schemeClr val="dk1"/>
              </a:solidFill>
              <a:effectLst/>
              <a:latin typeface="+mn-lt"/>
              <a:ea typeface="+mn-ea"/>
              <a:cs typeface="+mn-cs"/>
            </a:rPr>
            <a:t>The 'TOTAL</a:t>
          </a:r>
          <a:r>
            <a:rPr lang="en-US" sz="1100" b="1" baseline="0">
              <a:solidFill>
                <a:schemeClr val="dk1"/>
              </a:solidFill>
              <a:effectLst/>
              <a:latin typeface="+mn-lt"/>
              <a:ea typeface="+mn-ea"/>
              <a:cs typeface="+mn-cs"/>
            </a:rPr>
            <a:t> COST' , 'TOTAL HOURS' , and 'TOTAL MILES' will be autofilled to the 'SUMMARY' tab.</a:t>
          </a:r>
          <a:endParaRPr lang="en-US">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b="1" baseline="0">
            <a:solidFill>
              <a:schemeClr val="dk1"/>
            </a:solidFill>
            <a:effectLst/>
            <a:latin typeface="+mn-lt"/>
            <a:ea typeface="+mn-ea"/>
            <a:cs typeface="+mn-cs"/>
          </a:endParaRPr>
        </a:p>
        <a:p>
          <a:r>
            <a:rPr lang="en-US" sz="1100" b="1" baseline="0">
              <a:solidFill>
                <a:schemeClr val="dk1"/>
              </a:solidFill>
              <a:effectLst/>
              <a:latin typeface="+mn-lt"/>
              <a:ea typeface="+mn-ea"/>
              <a:cs typeface="+mn-cs"/>
            </a:rPr>
            <a:t>Formulas must be maintained if additional lines are required.  To do this:</a:t>
          </a:r>
          <a:endParaRPr lang="en-US">
            <a:effectLst/>
          </a:endParaRPr>
        </a:p>
        <a:p>
          <a:r>
            <a:rPr lang="en-US" sz="1100" b="1" baseline="0">
              <a:solidFill>
                <a:schemeClr val="dk1"/>
              </a:solidFill>
              <a:effectLst/>
              <a:latin typeface="+mn-lt"/>
              <a:ea typeface="+mn-ea"/>
              <a:cs typeface="+mn-cs"/>
            </a:rPr>
            <a:t> - Copy entire row</a:t>
          </a:r>
          <a:endParaRPr lang="en-US">
            <a:effectLst/>
          </a:endParaRPr>
        </a:p>
        <a:p>
          <a:r>
            <a:rPr lang="en-US" sz="1100" b="1" baseline="0">
              <a:solidFill>
                <a:schemeClr val="dk1"/>
              </a:solidFill>
              <a:effectLst/>
              <a:latin typeface="+mn-lt"/>
              <a:ea typeface="+mn-ea"/>
              <a:cs typeface="+mn-cs"/>
            </a:rPr>
            <a:t> - Select row below and right click and select CTRL V</a:t>
          </a:r>
          <a:endParaRPr lang="en-US">
            <a:effectLst/>
          </a:endParaRPr>
        </a:p>
        <a:p>
          <a:r>
            <a:rPr lang="en-US" sz="1100" b="1" baseline="0">
              <a:solidFill>
                <a:schemeClr val="dk1"/>
              </a:solidFill>
              <a:effectLst/>
              <a:latin typeface="+mn-lt"/>
              <a:ea typeface="+mn-ea"/>
              <a:cs typeface="+mn-cs"/>
            </a:rPr>
            <a:t> - Confirm that 'Cost' formulas copied</a:t>
          </a:r>
          <a:endParaRPr lang="en-US">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b="1"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b="1" baseline="0">
            <a:solidFill>
              <a:schemeClr val="dk1"/>
            </a:solidFill>
            <a:effectLst/>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123825</xdr:colOff>
      <xdr:row>1</xdr:row>
      <xdr:rowOff>104776</xdr:rowOff>
    </xdr:from>
    <xdr:to>
      <xdr:col>19</xdr:col>
      <xdr:colOff>542925</xdr:colOff>
      <xdr:row>16</xdr:row>
      <xdr:rowOff>47625</xdr:rowOff>
    </xdr:to>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11558588" y="271464"/>
          <a:ext cx="3557587" cy="3686174"/>
        </a:xfrm>
        <a:prstGeom prst="rect">
          <a:avLst/>
        </a:prstGeom>
        <a:solidFill>
          <a:srgbClr val="CCCC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a:solidFill>
                <a:schemeClr val="dk1"/>
              </a:solidFill>
              <a:effectLst/>
              <a:latin typeface="+mn-lt"/>
              <a:ea typeface="+mn-ea"/>
              <a:cs typeface="+mn-cs"/>
            </a:rPr>
            <a:t>Instructions:</a:t>
          </a:r>
          <a:endParaRPr lang="en-US">
            <a:effectLst/>
          </a:endParaRPr>
        </a:p>
        <a:p>
          <a:endParaRPr lang="en-US" sz="1100" b="1" baseline="0">
            <a:solidFill>
              <a:schemeClr val="dk1"/>
            </a:solidFill>
            <a:latin typeface="+mn-lt"/>
            <a:ea typeface="+mn-ea"/>
            <a:cs typeface="+mn-cs"/>
          </a:endParaRPr>
        </a:p>
        <a:p>
          <a:r>
            <a:rPr lang="en-US" sz="1100" b="1" baseline="0">
              <a:solidFill>
                <a:schemeClr val="dk1"/>
              </a:solidFill>
              <a:latin typeface="+mn-lt"/>
              <a:ea typeface="+mn-ea"/>
              <a:cs typeface="+mn-cs"/>
            </a:rPr>
            <a:t>Enter the Material information in the yellow fields. For each invoice item please fill out Vendor and Date Purchased in that row. For column J, list the unit type if applicable (Ex. in., ft., yd.)</a:t>
          </a:r>
        </a:p>
        <a:p>
          <a:endParaRPr lang="en-US" sz="1100" b="1" baseline="0">
            <a:solidFill>
              <a:schemeClr val="dk1"/>
            </a:solidFill>
            <a:latin typeface="+mn-lt"/>
            <a:ea typeface="+mn-ea"/>
            <a:cs typeface="+mn-cs"/>
          </a:endParaRPr>
        </a:p>
        <a:p>
          <a:r>
            <a:rPr lang="en-US" sz="1100" b="1" baseline="0">
              <a:solidFill>
                <a:schemeClr val="dk1"/>
              </a:solidFill>
              <a:latin typeface="+mn-lt"/>
              <a:ea typeface="+mn-ea"/>
              <a:cs typeface="+mn-cs"/>
            </a:rPr>
            <a:t>The blue and green fields on the right side will auto polulate. Please to not add a "total" row at the bottom.</a:t>
          </a:r>
        </a:p>
        <a:p>
          <a:endParaRPr lang="en-US" sz="1100" b="1" baseline="0">
            <a:solidFill>
              <a:schemeClr val="dk1"/>
            </a:solidFill>
            <a:latin typeface="+mn-lt"/>
            <a:ea typeface="+mn-ea"/>
            <a:cs typeface="+mn-cs"/>
          </a:endParaRPr>
        </a:p>
        <a:p>
          <a:r>
            <a:rPr lang="en-US" sz="1100" b="1" baseline="0">
              <a:solidFill>
                <a:schemeClr val="dk1"/>
              </a:solidFill>
              <a:latin typeface="+mn-lt"/>
              <a:ea typeface="+mn-ea"/>
              <a:cs typeface="+mn-cs"/>
            </a:rPr>
            <a:t>At the bottom, enter who prepared the document as well as their title.</a:t>
          </a:r>
        </a:p>
        <a:p>
          <a:endParaRPr lang="en-US" sz="1100" b="1"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The 'TOTAL</a:t>
          </a:r>
          <a:r>
            <a:rPr lang="en-US" sz="1100" b="1" baseline="0">
              <a:solidFill>
                <a:schemeClr val="dk1"/>
              </a:solidFill>
              <a:effectLst/>
              <a:latin typeface="+mn-lt"/>
              <a:ea typeface="+mn-ea"/>
              <a:cs typeface="+mn-cs"/>
            </a:rPr>
            <a:t> COST' will be autofilled to the 'SUMMARY' tab.</a:t>
          </a:r>
          <a:endParaRPr lang="en-US">
            <a:effectLst/>
          </a:endParaRPr>
        </a:p>
        <a:p>
          <a:endParaRPr lang="en-US" sz="1100" b="1" baseline="0">
            <a:solidFill>
              <a:schemeClr val="dk1"/>
            </a:solidFill>
            <a:latin typeface="+mn-lt"/>
            <a:ea typeface="+mn-ea"/>
            <a:cs typeface="+mn-cs"/>
          </a:endParaRPr>
        </a:p>
        <a:p>
          <a:r>
            <a:rPr lang="en-US" sz="1100" b="1" baseline="0">
              <a:solidFill>
                <a:schemeClr val="dk1"/>
              </a:solidFill>
              <a:effectLst/>
              <a:latin typeface="+mn-lt"/>
              <a:ea typeface="+mn-ea"/>
              <a:cs typeface="+mn-cs"/>
            </a:rPr>
            <a:t>Formulas must be maintained if additional lines are required.  To do this:</a:t>
          </a:r>
          <a:endParaRPr lang="en-US">
            <a:effectLst/>
          </a:endParaRPr>
        </a:p>
        <a:p>
          <a:r>
            <a:rPr lang="en-US" sz="1100" b="1" baseline="0">
              <a:solidFill>
                <a:schemeClr val="dk1"/>
              </a:solidFill>
              <a:effectLst/>
              <a:latin typeface="+mn-lt"/>
              <a:ea typeface="+mn-ea"/>
              <a:cs typeface="+mn-cs"/>
            </a:rPr>
            <a:t> - Copy entire row</a:t>
          </a:r>
          <a:endParaRPr lang="en-US">
            <a:effectLst/>
          </a:endParaRPr>
        </a:p>
        <a:p>
          <a:r>
            <a:rPr lang="en-US" sz="1100" b="1" baseline="0">
              <a:solidFill>
                <a:schemeClr val="dk1"/>
              </a:solidFill>
              <a:effectLst/>
              <a:latin typeface="+mn-lt"/>
              <a:ea typeface="+mn-ea"/>
              <a:cs typeface="+mn-cs"/>
            </a:rPr>
            <a:t> - Select 'Insert Copied Cells'</a:t>
          </a:r>
          <a:endParaRPr lang="en-US">
            <a:effectLst/>
          </a:endParaRPr>
        </a:p>
        <a:p>
          <a:r>
            <a:rPr lang="en-US" sz="1100" b="1" baseline="0">
              <a:solidFill>
                <a:schemeClr val="dk1"/>
              </a:solidFill>
              <a:effectLst/>
              <a:latin typeface="+mn-lt"/>
              <a:ea typeface="+mn-ea"/>
              <a:cs typeface="+mn-cs"/>
            </a:rPr>
            <a:t> - Confirm that 'Cost' formulas copied</a:t>
          </a:r>
          <a:endParaRPr lang="en-US">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123825</xdr:colOff>
      <xdr:row>1</xdr:row>
      <xdr:rowOff>104776</xdr:rowOff>
    </xdr:from>
    <xdr:to>
      <xdr:col>19</xdr:col>
      <xdr:colOff>542925</xdr:colOff>
      <xdr:row>12</xdr:row>
      <xdr:rowOff>114300</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12968288" y="271464"/>
          <a:ext cx="3557587" cy="2486024"/>
        </a:xfrm>
        <a:prstGeom prst="rect">
          <a:avLst/>
        </a:prstGeom>
        <a:solidFill>
          <a:srgbClr val="CCCC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a:solidFill>
                <a:schemeClr val="dk1"/>
              </a:solidFill>
              <a:effectLst/>
              <a:latin typeface="+mn-lt"/>
              <a:ea typeface="+mn-ea"/>
              <a:cs typeface="+mn-cs"/>
            </a:rPr>
            <a:t>Instructions:</a:t>
          </a:r>
          <a:endParaRPr lang="en-US">
            <a:effectLst/>
          </a:endParaRPr>
        </a:p>
        <a:p>
          <a:endParaRPr lang="en-US" sz="1100" b="1">
            <a:solidFill>
              <a:schemeClr val="dk1"/>
            </a:solidFill>
            <a:latin typeface="+mn-lt"/>
            <a:ea typeface="+mn-ea"/>
            <a:cs typeface="+mn-cs"/>
          </a:endParaRPr>
        </a:p>
        <a:p>
          <a:r>
            <a:rPr lang="en-US" sz="1100" b="1">
              <a:solidFill>
                <a:schemeClr val="dk1"/>
              </a:solidFill>
              <a:latin typeface="+mn-lt"/>
              <a:ea typeface="+mn-ea"/>
              <a:cs typeface="+mn-cs"/>
            </a:rPr>
            <a:t>This</a:t>
          </a:r>
          <a:r>
            <a:rPr lang="en-US" sz="1100" b="1" baseline="0">
              <a:solidFill>
                <a:schemeClr val="dk1"/>
              </a:solidFill>
              <a:latin typeface="+mn-lt"/>
              <a:ea typeface="+mn-ea"/>
              <a:cs typeface="+mn-cs"/>
            </a:rPr>
            <a:t> Contract Record page is to be used for any and all contract costs pretaining to the project.</a:t>
          </a:r>
        </a:p>
        <a:p>
          <a:endParaRPr lang="en-US" sz="1100" b="1" baseline="0">
            <a:solidFill>
              <a:schemeClr val="dk1"/>
            </a:solidFill>
            <a:latin typeface="+mn-lt"/>
            <a:ea typeface="+mn-ea"/>
            <a:cs typeface="+mn-cs"/>
          </a:endParaRPr>
        </a:p>
        <a:p>
          <a:r>
            <a:rPr lang="en-US" sz="1100" b="1" baseline="0">
              <a:solidFill>
                <a:schemeClr val="dk1"/>
              </a:solidFill>
              <a:latin typeface="+mn-lt"/>
              <a:ea typeface="+mn-ea"/>
              <a:cs typeface="+mn-cs"/>
            </a:rPr>
            <a:t>Enter the Contract information in the yellow fields. </a:t>
          </a:r>
        </a:p>
        <a:p>
          <a:endParaRPr lang="en-US" sz="1100" b="1" baseline="0">
            <a:solidFill>
              <a:schemeClr val="dk1"/>
            </a:solidFill>
            <a:latin typeface="+mn-lt"/>
            <a:ea typeface="+mn-ea"/>
            <a:cs typeface="+mn-cs"/>
          </a:endParaRPr>
        </a:p>
        <a:p>
          <a:r>
            <a:rPr lang="en-US" sz="1100" b="1" baseline="0">
              <a:solidFill>
                <a:schemeClr val="dk1"/>
              </a:solidFill>
              <a:latin typeface="+mn-lt"/>
              <a:ea typeface="+mn-ea"/>
              <a:cs typeface="+mn-cs"/>
            </a:rPr>
            <a:t>Enter the total cost of each contract in the blue fields</a:t>
          </a:r>
        </a:p>
        <a:p>
          <a:endParaRPr lang="en-US" sz="1100" b="1" baseline="0">
            <a:solidFill>
              <a:schemeClr val="dk1"/>
            </a:solidFill>
            <a:latin typeface="+mn-lt"/>
            <a:ea typeface="+mn-ea"/>
            <a:cs typeface="+mn-cs"/>
          </a:endParaRPr>
        </a:p>
        <a:p>
          <a:r>
            <a:rPr lang="en-US" sz="1100" b="1" baseline="0">
              <a:solidFill>
                <a:schemeClr val="dk1"/>
              </a:solidFill>
              <a:latin typeface="+mn-lt"/>
              <a:ea typeface="+mn-ea"/>
              <a:cs typeface="+mn-cs"/>
            </a:rPr>
            <a:t>The green field will auto polulate. Please to not add a "total" row at the bottom.</a:t>
          </a:r>
        </a:p>
        <a:p>
          <a:endParaRPr lang="en-US" sz="1100" b="1"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The 'TOTAL</a:t>
          </a:r>
          <a:r>
            <a:rPr lang="en-US" sz="1100" b="1" baseline="0">
              <a:solidFill>
                <a:schemeClr val="dk1"/>
              </a:solidFill>
              <a:effectLst/>
              <a:latin typeface="+mn-lt"/>
              <a:ea typeface="+mn-ea"/>
              <a:cs typeface="+mn-cs"/>
            </a:rPr>
            <a:t> COST' will be autofilled to the 'SUMMARY' tab.</a:t>
          </a:r>
          <a:endParaRPr lang="en-US">
            <a:effectLst/>
          </a:endParaRPr>
        </a:p>
        <a:p>
          <a:endParaRPr lang="en-US" sz="1100" b="1" baseline="0">
            <a:solidFill>
              <a:schemeClr val="dk1"/>
            </a:solidFill>
            <a:latin typeface="+mn-lt"/>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16</xdr:col>
      <xdr:colOff>123825</xdr:colOff>
      <xdr:row>1</xdr:row>
      <xdr:rowOff>104776</xdr:rowOff>
    </xdr:from>
    <xdr:to>
      <xdr:col>20</xdr:col>
      <xdr:colOff>542925</xdr:colOff>
      <xdr:row>11</xdr:row>
      <xdr:rowOff>0</xdr:rowOff>
    </xdr:to>
    <xdr:sp macro="" textlink="">
      <xdr:nvSpPr>
        <xdr:cNvPr id="2" name="TextBox 1">
          <a:extLst>
            <a:ext uri="{FF2B5EF4-FFF2-40B4-BE49-F238E27FC236}">
              <a16:creationId xmlns:a16="http://schemas.microsoft.com/office/drawing/2014/main" id="{8ABBE3CF-8199-4FC7-83C7-87D99CC95917}"/>
            </a:ext>
          </a:extLst>
        </xdr:cNvPr>
        <xdr:cNvSpPr txBox="1"/>
      </xdr:nvSpPr>
      <xdr:spPr>
        <a:xfrm>
          <a:off x="13391590" y="269129"/>
          <a:ext cx="3482041" cy="2181224"/>
        </a:xfrm>
        <a:prstGeom prst="rect">
          <a:avLst/>
        </a:prstGeom>
        <a:solidFill>
          <a:srgbClr val="CCCC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a:solidFill>
                <a:schemeClr val="dk1"/>
              </a:solidFill>
              <a:effectLst/>
              <a:latin typeface="+mn-lt"/>
              <a:ea typeface="+mn-ea"/>
              <a:cs typeface="+mn-cs"/>
            </a:rPr>
            <a:t>Instructions:</a:t>
          </a:r>
          <a:endParaRPr lang="en-US">
            <a:effectLst/>
          </a:endParaRPr>
        </a:p>
        <a:p>
          <a:endParaRPr lang="en-US" sz="1100" b="1">
            <a:solidFill>
              <a:schemeClr val="dk1"/>
            </a:solidFill>
            <a:latin typeface="+mn-lt"/>
            <a:ea typeface="+mn-ea"/>
            <a:cs typeface="+mn-cs"/>
          </a:endParaRPr>
        </a:p>
        <a:p>
          <a:r>
            <a:rPr lang="en-US" sz="1100" b="1">
              <a:solidFill>
                <a:schemeClr val="dk1"/>
              </a:solidFill>
              <a:latin typeface="+mn-lt"/>
              <a:ea typeface="+mn-ea"/>
              <a:cs typeface="+mn-cs"/>
            </a:rPr>
            <a:t>This</a:t>
          </a:r>
          <a:r>
            <a:rPr lang="en-US" sz="1100" b="1" baseline="0">
              <a:solidFill>
                <a:schemeClr val="dk1"/>
              </a:solidFill>
              <a:latin typeface="+mn-lt"/>
              <a:ea typeface="+mn-ea"/>
              <a:cs typeface="+mn-cs"/>
            </a:rPr>
            <a:t> Rented Equipment Record page is to be used for any and all contract costs pretaining to the project.</a:t>
          </a:r>
        </a:p>
        <a:p>
          <a:endParaRPr lang="en-US" sz="1100" b="1" baseline="0">
            <a:solidFill>
              <a:schemeClr val="dk1"/>
            </a:solidFill>
            <a:latin typeface="+mn-lt"/>
            <a:ea typeface="+mn-ea"/>
            <a:cs typeface="+mn-cs"/>
          </a:endParaRPr>
        </a:p>
        <a:p>
          <a:r>
            <a:rPr lang="en-US" sz="1100" b="1" baseline="0">
              <a:solidFill>
                <a:schemeClr val="dk1"/>
              </a:solidFill>
              <a:latin typeface="+mn-lt"/>
              <a:ea typeface="+mn-ea"/>
              <a:cs typeface="+mn-cs"/>
            </a:rPr>
            <a:t>Enter the Contract information in the yellow fields. </a:t>
          </a:r>
        </a:p>
        <a:p>
          <a:endParaRPr lang="en-US" sz="1100" b="1" baseline="0">
            <a:solidFill>
              <a:schemeClr val="dk1"/>
            </a:solidFill>
            <a:latin typeface="+mn-lt"/>
            <a:ea typeface="+mn-ea"/>
            <a:cs typeface="+mn-cs"/>
          </a:endParaRPr>
        </a:p>
        <a:p>
          <a:r>
            <a:rPr lang="en-US" sz="1100" b="1" baseline="0">
              <a:solidFill>
                <a:schemeClr val="dk1"/>
              </a:solidFill>
              <a:latin typeface="+mn-lt"/>
              <a:ea typeface="+mn-ea"/>
              <a:cs typeface="+mn-cs"/>
            </a:rPr>
            <a:t>The blue and green fields will auto polulate. Please to not add a "total" row at the bottom.</a:t>
          </a:r>
        </a:p>
        <a:p>
          <a:endParaRPr lang="en-US" sz="1100" b="1"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The 'TOTAL</a:t>
          </a:r>
          <a:r>
            <a:rPr lang="en-US" sz="1100" b="1" baseline="0">
              <a:solidFill>
                <a:schemeClr val="dk1"/>
              </a:solidFill>
              <a:effectLst/>
              <a:latin typeface="+mn-lt"/>
              <a:ea typeface="+mn-ea"/>
              <a:cs typeface="+mn-cs"/>
            </a:rPr>
            <a:t> COST' will be autofilled to the 'SUMMARY' tab.</a:t>
          </a:r>
          <a:endParaRPr lang="en-US">
            <a:effectLst/>
          </a:endParaRPr>
        </a:p>
        <a:p>
          <a:endParaRPr lang="en-US" sz="1100" b="1" baseline="0">
            <a:solidFill>
              <a:schemeClr val="dk1"/>
            </a:solidFill>
            <a:latin typeface="+mn-lt"/>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606425</xdr:colOff>
      <xdr:row>1</xdr:row>
      <xdr:rowOff>19050</xdr:rowOff>
    </xdr:from>
    <xdr:to>
      <xdr:col>14</xdr:col>
      <xdr:colOff>1588</xdr:colOff>
      <xdr:row>14</xdr:row>
      <xdr:rowOff>234950</xdr:rowOff>
    </xdr:to>
    <xdr:sp macro="" textlink="">
      <xdr:nvSpPr>
        <xdr:cNvPr id="4" name="TextBox 3">
          <a:extLst>
            <a:ext uri="{FF2B5EF4-FFF2-40B4-BE49-F238E27FC236}">
              <a16:creationId xmlns:a16="http://schemas.microsoft.com/office/drawing/2014/main" id="{00000000-0008-0000-0600-000004000000}"/>
            </a:ext>
          </a:extLst>
        </xdr:cNvPr>
        <xdr:cNvSpPr txBox="1"/>
      </xdr:nvSpPr>
      <xdr:spPr>
        <a:xfrm>
          <a:off x="8880475" y="184150"/>
          <a:ext cx="3662363" cy="4025900"/>
        </a:xfrm>
        <a:prstGeom prst="rect">
          <a:avLst/>
        </a:prstGeom>
        <a:solidFill>
          <a:srgbClr val="CCCC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a:solidFill>
                <a:schemeClr val="dk1"/>
              </a:solidFill>
              <a:effectLst/>
              <a:latin typeface="+mn-lt"/>
              <a:ea typeface="+mn-ea"/>
              <a:cs typeface="+mn-cs"/>
            </a:rPr>
            <a:t>Instructions:</a:t>
          </a:r>
          <a:endParaRPr lang="en-US">
            <a:effectLst/>
          </a:endParaRPr>
        </a:p>
        <a:p>
          <a:r>
            <a:rPr lang="en-US" sz="1100" b="1" baseline="0">
              <a:solidFill>
                <a:schemeClr val="dk1"/>
              </a:solidFill>
              <a:latin typeface="+mn-lt"/>
              <a:ea typeface="+mn-ea"/>
              <a:cs typeface="+mn-cs"/>
            </a:rPr>
            <a:t> </a:t>
          </a:r>
        </a:p>
        <a:p>
          <a:r>
            <a:rPr lang="en-US" sz="1100" b="1" baseline="0">
              <a:solidFill>
                <a:schemeClr val="dk1"/>
              </a:solidFill>
              <a:latin typeface="+mn-lt"/>
              <a:ea typeface="+mn-ea"/>
              <a:cs typeface="+mn-cs"/>
            </a:rPr>
            <a:t>Use this tab only if their was a mutual aid agreement utilized for the project.</a:t>
          </a:r>
        </a:p>
        <a:p>
          <a:endParaRPr lang="en-US" sz="1100" b="1" baseline="0">
            <a:solidFill>
              <a:schemeClr val="dk1"/>
            </a:solidFill>
            <a:latin typeface="+mn-lt"/>
            <a:ea typeface="+mn-ea"/>
            <a:cs typeface="+mn-cs"/>
          </a:endParaRPr>
        </a:p>
        <a:p>
          <a:r>
            <a:rPr lang="en-US" sz="1100" b="1" baseline="0">
              <a:solidFill>
                <a:schemeClr val="dk1"/>
              </a:solidFill>
              <a:latin typeface="+mn-lt"/>
              <a:ea typeface="+mn-ea"/>
              <a:cs typeface="+mn-cs"/>
            </a:rPr>
            <a:t>Enter the Mutual Aid Entity, Invoice#, and Invoice Date in the yelow fields above the mutual aid labor details.</a:t>
          </a:r>
        </a:p>
        <a:p>
          <a:endParaRPr lang="en-US" sz="1100" b="1" baseline="0">
            <a:solidFill>
              <a:schemeClr val="dk1"/>
            </a:solidFill>
            <a:latin typeface="+mn-lt"/>
            <a:ea typeface="+mn-ea"/>
            <a:cs typeface="+mn-cs"/>
          </a:endParaRPr>
        </a:p>
        <a:p>
          <a:r>
            <a:rPr lang="en-US" sz="1100" b="1" baseline="0">
              <a:solidFill>
                <a:schemeClr val="dk1"/>
              </a:solidFill>
              <a:latin typeface="+mn-lt"/>
              <a:ea typeface="+mn-ea"/>
              <a:cs typeface="+mn-cs"/>
            </a:rPr>
            <a:t>Enter laborer information in the yellow fields below.</a:t>
          </a:r>
        </a:p>
        <a:p>
          <a:endParaRPr lang="en-US" sz="1100" b="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The blue and green fields on the right side will auto fill. Please do not add a "total" row at the bottom.</a:t>
          </a:r>
          <a:endParaRPr lang="en-US">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b="1"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The 'GRAND TOTAL</a:t>
          </a:r>
          <a:r>
            <a:rPr lang="en-US" sz="1100" b="1" baseline="0">
              <a:solidFill>
                <a:schemeClr val="dk1"/>
              </a:solidFill>
              <a:effectLst/>
              <a:latin typeface="+mn-lt"/>
              <a:ea typeface="+mn-ea"/>
              <a:cs typeface="+mn-cs"/>
            </a:rPr>
            <a:t>' will be autofilled to the 'SUMMARY' tab. This total is the sum of the 'TOTAL LABOR COST', 'TOTAL EQUIPMENT COST',  and 'TOTAL MATERIAL COST'.</a:t>
          </a:r>
          <a:endParaRPr lang="en-US">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b="1" baseline="0">
            <a:solidFill>
              <a:schemeClr val="dk1"/>
            </a:solidFill>
            <a:effectLst/>
            <a:latin typeface="+mn-lt"/>
            <a:ea typeface="+mn-ea"/>
            <a:cs typeface="+mn-cs"/>
          </a:endParaRPr>
        </a:p>
        <a:p>
          <a:r>
            <a:rPr lang="en-US" sz="1100" b="1" baseline="0">
              <a:solidFill>
                <a:schemeClr val="dk1"/>
              </a:solidFill>
              <a:effectLst/>
              <a:latin typeface="+mn-lt"/>
              <a:ea typeface="+mn-ea"/>
              <a:cs typeface="+mn-cs"/>
            </a:rPr>
            <a:t>Formulas must be maintained if additional lines are required.  To do this:</a:t>
          </a:r>
          <a:endParaRPr lang="en-US">
            <a:effectLst/>
          </a:endParaRPr>
        </a:p>
        <a:p>
          <a:r>
            <a:rPr lang="en-US" sz="1100" b="1" baseline="0">
              <a:solidFill>
                <a:schemeClr val="dk1"/>
              </a:solidFill>
              <a:effectLst/>
              <a:latin typeface="+mn-lt"/>
              <a:ea typeface="+mn-ea"/>
              <a:cs typeface="+mn-cs"/>
            </a:rPr>
            <a:t> - Copy entire row</a:t>
          </a:r>
          <a:endParaRPr lang="en-US">
            <a:effectLst/>
          </a:endParaRPr>
        </a:p>
        <a:p>
          <a:r>
            <a:rPr lang="en-US" sz="1100" b="1" baseline="0">
              <a:solidFill>
                <a:schemeClr val="dk1"/>
              </a:solidFill>
              <a:effectLst/>
              <a:latin typeface="+mn-lt"/>
              <a:ea typeface="+mn-ea"/>
              <a:cs typeface="+mn-cs"/>
            </a:rPr>
            <a:t> - Select row below and right click and select Insert Copies Cells</a:t>
          </a:r>
        </a:p>
        <a:p>
          <a:r>
            <a:rPr lang="en-US" sz="1100" b="1" baseline="0">
              <a:solidFill>
                <a:schemeClr val="dk1"/>
              </a:solidFill>
              <a:effectLst/>
              <a:latin typeface="+mn-lt"/>
              <a:ea typeface="+mn-ea"/>
              <a:cs typeface="+mn-cs"/>
            </a:rPr>
            <a:t> - Confirm that 'Cost' formulas copied</a:t>
          </a:r>
        </a:p>
      </xdr:txBody>
    </xdr:sp>
    <xdr:clientData/>
  </xdr:twoCellAnchor>
  <xdr:twoCellAnchor>
    <xdr:from>
      <xdr:col>8</xdr:col>
      <xdr:colOff>9526</xdr:colOff>
      <xdr:row>19</xdr:row>
      <xdr:rowOff>9526</xdr:rowOff>
    </xdr:from>
    <xdr:to>
      <xdr:col>14</xdr:col>
      <xdr:colOff>4764</xdr:colOff>
      <xdr:row>28</xdr:row>
      <xdr:rowOff>298450</xdr:rowOff>
    </xdr:to>
    <xdr:sp macro="" textlink="">
      <xdr:nvSpPr>
        <xdr:cNvPr id="5" name="TextBox 4">
          <a:extLst>
            <a:ext uri="{FF2B5EF4-FFF2-40B4-BE49-F238E27FC236}">
              <a16:creationId xmlns:a16="http://schemas.microsoft.com/office/drawing/2014/main" id="{00000000-0008-0000-0600-000005000000}"/>
            </a:ext>
          </a:extLst>
        </xdr:cNvPr>
        <xdr:cNvSpPr txBox="1"/>
      </xdr:nvSpPr>
      <xdr:spPr>
        <a:xfrm>
          <a:off x="8893176" y="5572126"/>
          <a:ext cx="3652838" cy="3000374"/>
        </a:xfrm>
        <a:prstGeom prst="rect">
          <a:avLst/>
        </a:prstGeom>
        <a:solidFill>
          <a:srgbClr val="CCCC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a:solidFill>
                <a:schemeClr val="dk1"/>
              </a:solidFill>
              <a:effectLst/>
              <a:latin typeface="+mn-lt"/>
              <a:ea typeface="+mn-ea"/>
              <a:cs typeface="+mn-cs"/>
            </a:rPr>
            <a:t>Instructions:</a:t>
          </a:r>
          <a:endParaRPr lang="en-US">
            <a:effectLst/>
          </a:endParaRPr>
        </a:p>
        <a:p>
          <a:endParaRPr lang="en-US" sz="1100" b="1">
            <a:solidFill>
              <a:schemeClr val="dk1"/>
            </a:solidFill>
            <a:latin typeface="+mn-lt"/>
            <a:ea typeface="+mn-ea"/>
            <a:cs typeface="+mn-cs"/>
          </a:endParaRPr>
        </a:p>
        <a:p>
          <a:r>
            <a:rPr lang="en-US" sz="1100" b="1">
              <a:solidFill>
                <a:schemeClr val="dk1"/>
              </a:solidFill>
              <a:latin typeface="+mn-lt"/>
              <a:ea typeface="+mn-ea"/>
              <a:cs typeface="+mn-cs"/>
            </a:rPr>
            <a:t>Enter the equipment</a:t>
          </a:r>
          <a:r>
            <a:rPr lang="en-US" sz="1100" b="1" baseline="0">
              <a:solidFill>
                <a:schemeClr val="dk1"/>
              </a:solidFill>
              <a:latin typeface="+mn-lt"/>
              <a:ea typeface="+mn-ea"/>
              <a:cs typeface="+mn-cs"/>
            </a:rPr>
            <a:t> information in the yellow fields. </a:t>
          </a:r>
        </a:p>
        <a:p>
          <a:endParaRPr lang="en-US" sz="1100" b="1" baseline="0">
            <a:solidFill>
              <a:schemeClr val="dk1"/>
            </a:solidFill>
            <a:latin typeface="+mn-lt"/>
            <a:ea typeface="+mn-ea"/>
            <a:cs typeface="+mn-cs"/>
          </a:endParaRPr>
        </a:p>
        <a:p>
          <a:r>
            <a:rPr lang="en-US" sz="1100" b="1" baseline="0">
              <a:solidFill>
                <a:schemeClr val="dk1"/>
              </a:solidFill>
              <a:latin typeface="+mn-lt"/>
              <a:ea typeface="+mn-ea"/>
              <a:cs typeface="+mn-cs"/>
            </a:rPr>
            <a:t>The blue and green fields on the right side will auto fill. Please do not add a "total" row at the bottom.</a:t>
          </a:r>
          <a:endParaRPr lang="en-US" sz="1100" b="1">
            <a:solidFill>
              <a:schemeClr val="dk1"/>
            </a:solidFill>
            <a:latin typeface="+mn-lt"/>
            <a:ea typeface="+mn-ea"/>
            <a:cs typeface="+mn-cs"/>
          </a:endParaRPr>
        </a:p>
        <a:p>
          <a:endParaRPr lang="en-US" sz="1100" b="1">
            <a:solidFill>
              <a:schemeClr val="dk1"/>
            </a:solidFill>
            <a:latin typeface="+mn-lt"/>
            <a:ea typeface="+mn-ea"/>
            <a:cs typeface="+mn-cs"/>
          </a:endParaRPr>
        </a:p>
        <a:p>
          <a:r>
            <a:rPr lang="en-US" sz="1100" b="1">
              <a:solidFill>
                <a:schemeClr val="dk1"/>
              </a:solidFill>
              <a:latin typeface="+mn-lt"/>
              <a:ea typeface="+mn-ea"/>
              <a:cs typeface="+mn-cs"/>
            </a:rPr>
            <a:t>Enter</a:t>
          </a:r>
          <a:r>
            <a:rPr lang="en-US" sz="1100" b="1" baseline="0">
              <a:solidFill>
                <a:schemeClr val="dk1"/>
              </a:solidFill>
              <a:latin typeface="+mn-lt"/>
              <a:ea typeface="+mn-ea"/>
              <a:cs typeface="+mn-cs"/>
            </a:rPr>
            <a:t> the date(s) the equipment was used (if applicable).</a:t>
          </a:r>
        </a:p>
        <a:p>
          <a:endParaRPr lang="en-US" sz="1100" b="1" baseline="0">
            <a:solidFill>
              <a:schemeClr val="dk1"/>
            </a:solidFill>
            <a:effectLst/>
            <a:latin typeface="+mn-lt"/>
            <a:ea typeface="+mn-ea"/>
            <a:cs typeface="+mn-cs"/>
          </a:endParaRPr>
        </a:p>
        <a:p>
          <a:r>
            <a:rPr lang="en-US" sz="1100" b="1" baseline="0">
              <a:solidFill>
                <a:schemeClr val="dk1"/>
              </a:solidFill>
              <a:effectLst/>
              <a:latin typeface="+mn-lt"/>
              <a:ea typeface="+mn-ea"/>
              <a:cs typeface="+mn-cs"/>
            </a:rPr>
            <a:t>Enter the total hours of each piece of equipment. </a:t>
          </a:r>
        </a:p>
        <a:p>
          <a:endParaRPr lang="en-US" sz="1100" b="1" baseline="0">
            <a:solidFill>
              <a:schemeClr val="dk1"/>
            </a:solidFill>
            <a:effectLst/>
            <a:latin typeface="+mn-lt"/>
            <a:ea typeface="+mn-ea"/>
            <a:cs typeface="+mn-cs"/>
          </a:endParaRPr>
        </a:p>
        <a:p>
          <a:r>
            <a:rPr lang="en-US" sz="1100" b="1" baseline="0">
              <a:solidFill>
                <a:schemeClr val="dk1"/>
              </a:solidFill>
              <a:effectLst/>
              <a:latin typeface="+mn-lt"/>
              <a:ea typeface="+mn-ea"/>
              <a:cs typeface="+mn-cs"/>
            </a:rPr>
            <a:t>Formulas must be maintained if additional lines are required.  To do this:</a:t>
          </a:r>
          <a:endParaRPr lang="en-US">
            <a:effectLst/>
          </a:endParaRPr>
        </a:p>
        <a:p>
          <a:r>
            <a:rPr lang="en-US" sz="1100" b="1" baseline="0">
              <a:solidFill>
                <a:schemeClr val="dk1"/>
              </a:solidFill>
              <a:effectLst/>
              <a:latin typeface="+mn-lt"/>
              <a:ea typeface="+mn-ea"/>
              <a:cs typeface="+mn-cs"/>
            </a:rPr>
            <a:t> - Copy entire row</a:t>
          </a:r>
          <a:endParaRPr lang="en-US">
            <a:effectLst/>
          </a:endParaRPr>
        </a:p>
        <a:p>
          <a:r>
            <a:rPr lang="en-US" sz="1100" b="1" baseline="0">
              <a:solidFill>
                <a:schemeClr val="dk1"/>
              </a:solidFill>
              <a:effectLst/>
              <a:latin typeface="+mn-lt"/>
              <a:ea typeface="+mn-ea"/>
              <a:cs typeface="+mn-cs"/>
            </a:rPr>
            <a:t> - Select row below and right click and select Insert Copies Cells</a:t>
          </a:r>
          <a:endParaRPr lang="en-US">
            <a:effectLst/>
          </a:endParaRPr>
        </a:p>
        <a:p>
          <a:r>
            <a:rPr lang="en-US" sz="1100" b="1" baseline="0">
              <a:solidFill>
                <a:schemeClr val="dk1"/>
              </a:solidFill>
              <a:effectLst/>
              <a:latin typeface="+mn-lt"/>
              <a:ea typeface="+mn-ea"/>
              <a:cs typeface="+mn-cs"/>
            </a:rPr>
            <a:t> - Confirm that 'Cost' formulas copied</a:t>
          </a:r>
          <a:endParaRPr lang="en-US">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b="1"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b="1" baseline="0">
            <a:solidFill>
              <a:schemeClr val="dk1"/>
            </a:solidFill>
            <a:effectLst/>
            <a:latin typeface="+mn-lt"/>
            <a:ea typeface="+mn-ea"/>
            <a:cs typeface="+mn-cs"/>
          </a:endParaRPr>
        </a:p>
      </xdr:txBody>
    </xdr:sp>
    <xdr:clientData/>
  </xdr:twoCellAnchor>
  <xdr:twoCellAnchor>
    <xdr:from>
      <xdr:col>7</xdr:col>
      <xdr:colOff>638175</xdr:colOff>
      <xdr:row>32</xdr:row>
      <xdr:rowOff>19050</xdr:rowOff>
    </xdr:from>
    <xdr:to>
      <xdr:col>14</xdr:col>
      <xdr:colOff>4763</xdr:colOff>
      <xdr:row>40</xdr:row>
      <xdr:rowOff>290512</xdr:rowOff>
    </xdr:to>
    <xdr:sp macro="" textlink="">
      <xdr:nvSpPr>
        <xdr:cNvPr id="6" name="TextBox 5">
          <a:extLst>
            <a:ext uri="{FF2B5EF4-FFF2-40B4-BE49-F238E27FC236}">
              <a16:creationId xmlns:a16="http://schemas.microsoft.com/office/drawing/2014/main" id="{00000000-0008-0000-0600-000006000000}"/>
            </a:ext>
          </a:extLst>
        </xdr:cNvPr>
        <xdr:cNvSpPr txBox="1"/>
      </xdr:nvSpPr>
      <xdr:spPr>
        <a:xfrm>
          <a:off x="9105900" y="9520238"/>
          <a:ext cx="3900488" cy="2671762"/>
        </a:xfrm>
        <a:prstGeom prst="rect">
          <a:avLst/>
        </a:prstGeom>
        <a:solidFill>
          <a:srgbClr val="CCCC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a:solidFill>
                <a:schemeClr val="dk1"/>
              </a:solidFill>
              <a:effectLst/>
              <a:latin typeface="+mn-lt"/>
              <a:ea typeface="+mn-ea"/>
              <a:cs typeface="+mn-cs"/>
            </a:rPr>
            <a:t>Instructions:</a:t>
          </a:r>
          <a:endParaRPr lang="en-US">
            <a:effectLst/>
          </a:endParaRPr>
        </a:p>
        <a:p>
          <a:endParaRPr lang="en-US" sz="1100" b="1" baseline="0">
            <a:solidFill>
              <a:schemeClr val="dk1"/>
            </a:solidFill>
            <a:latin typeface="+mn-lt"/>
            <a:ea typeface="+mn-ea"/>
            <a:cs typeface="+mn-cs"/>
          </a:endParaRPr>
        </a:p>
        <a:p>
          <a:r>
            <a:rPr lang="en-US" sz="1100" b="1" baseline="0">
              <a:solidFill>
                <a:schemeClr val="dk1"/>
              </a:solidFill>
              <a:latin typeface="+mn-lt"/>
              <a:ea typeface="+mn-ea"/>
              <a:cs typeface="+mn-cs"/>
            </a:rPr>
            <a:t>Enter the Material information in the yellow fields. list the unit type if applicable (Ex. in., ft., yd.)</a:t>
          </a:r>
        </a:p>
        <a:p>
          <a:endParaRPr lang="en-US" sz="1100" b="1" baseline="0">
            <a:solidFill>
              <a:schemeClr val="dk1"/>
            </a:solidFill>
            <a:latin typeface="+mn-lt"/>
            <a:ea typeface="+mn-ea"/>
            <a:cs typeface="+mn-cs"/>
          </a:endParaRPr>
        </a:p>
        <a:p>
          <a:r>
            <a:rPr lang="en-US" sz="1100" b="1" baseline="0">
              <a:solidFill>
                <a:schemeClr val="dk1"/>
              </a:solidFill>
              <a:latin typeface="+mn-lt"/>
              <a:ea typeface="+mn-ea"/>
              <a:cs typeface="+mn-cs"/>
            </a:rPr>
            <a:t>Enter the unit price of a single quantity of each material.</a:t>
          </a:r>
        </a:p>
        <a:p>
          <a:endParaRPr lang="en-US" sz="1100" b="1" baseline="0">
            <a:solidFill>
              <a:schemeClr val="dk1"/>
            </a:solidFill>
            <a:latin typeface="+mn-lt"/>
            <a:ea typeface="+mn-ea"/>
            <a:cs typeface="+mn-cs"/>
          </a:endParaRPr>
        </a:p>
        <a:p>
          <a:r>
            <a:rPr lang="en-US" sz="1100" b="1" baseline="0">
              <a:solidFill>
                <a:schemeClr val="dk1"/>
              </a:solidFill>
              <a:latin typeface="+mn-lt"/>
              <a:ea typeface="+mn-ea"/>
              <a:cs typeface="+mn-cs"/>
            </a:rPr>
            <a:t>The blue and green fields on the right side will auto polulate. Please to not add a "total" row at the bottom.</a:t>
          </a:r>
        </a:p>
        <a:p>
          <a:endParaRPr lang="en-US" sz="1100" b="1" baseline="0">
            <a:solidFill>
              <a:schemeClr val="dk1"/>
            </a:solidFill>
            <a:latin typeface="+mn-lt"/>
            <a:ea typeface="+mn-ea"/>
            <a:cs typeface="+mn-cs"/>
          </a:endParaRPr>
        </a:p>
        <a:p>
          <a:r>
            <a:rPr lang="en-US" sz="1100" b="1" baseline="0">
              <a:solidFill>
                <a:schemeClr val="dk1"/>
              </a:solidFill>
              <a:effectLst/>
              <a:latin typeface="+mn-lt"/>
              <a:ea typeface="+mn-ea"/>
              <a:cs typeface="+mn-cs"/>
            </a:rPr>
            <a:t>Formulas must be maintained if additional lines are required.  To do this:</a:t>
          </a:r>
          <a:endParaRPr lang="en-US">
            <a:effectLst/>
          </a:endParaRPr>
        </a:p>
        <a:p>
          <a:r>
            <a:rPr lang="en-US" sz="1100" b="1" baseline="0">
              <a:solidFill>
                <a:schemeClr val="dk1"/>
              </a:solidFill>
              <a:effectLst/>
              <a:latin typeface="+mn-lt"/>
              <a:ea typeface="+mn-ea"/>
              <a:cs typeface="+mn-cs"/>
            </a:rPr>
            <a:t>- Copy entire row</a:t>
          </a:r>
          <a:endParaRPr lang="en-US">
            <a:effectLst/>
          </a:endParaRPr>
        </a:p>
        <a:p>
          <a:r>
            <a:rPr lang="en-US" sz="1100" b="1" baseline="0">
              <a:solidFill>
                <a:schemeClr val="dk1"/>
              </a:solidFill>
              <a:effectLst/>
              <a:latin typeface="+mn-lt"/>
              <a:ea typeface="+mn-ea"/>
              <a:cs typeface="+mn-cs"/>
            </a:rPr>
            <a:t>- Select row below and right click and select Insert Copies Cells           - Confirm that 'Cost' formulas copied</a:t>
          </a:r>
          <a:endParaRPr lang="en-US">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deshaie/Desktop/Finished%20Projects/Project%2015464%20-Cat%20A-%20DR4338/Force%20Account%20Equipment/Days%2031-90%20Equipment.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deshaie/Desktop/Finished%20Projects/Project%2015464%20-Cat%20A-%20DR4338/Force%20Account%20Labor/Days%2031-90%20Labor%20Revised.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jamie_marshall/Local%20Settings/Temporary%20Internet%20Files/Content.Outlook/TP1IZU6Z/PA%20Technology/02%20-%20PW%20Tools/0%20-%20PW%20Templates/National%20PW%20Template%20V2.5%20-%20February%202012.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lbrook11/AppData/Local/Microsoft/Windows/INetCache/Content.Outlook/YKBOZ7YH/MIDDLETOWN%20EMERGENCY%20MANAGEMENT%20SUMMAR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LL OUT FIRST - TOC"/>
      <sheetName val="SITE SHEET 1"/>
      <sheetName val="SITE COSTS"/>
      <sheetName val="Sheet1"/>
      <sheetName val="EQUIPMENT"/>
      <sheetName val="FEMA EQUIPMENT RATES"/>
      <sheetName val="ESTIMATOR I"/>
    </sheetNames>
    <sheetDataSet>
      <sheetData sheetId="0">
        <row r="4">
          <cell r="F4" t="str">
            <v>DR 4338 GA</v>
          </cell>
        </row>
      </sheetData>
      <sheetData sheetId="1" refreshError="1"/>
      <sheetData sheetId="2" refreshError="1"/>
      <sheetData sheetId="3" refreshError="1"/>
      <sheetData sheetId="4" refreshError="1"/>
      <sheetData sheetId="5"/>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LL OUT FIRST - TOC"/>
      <sheetName val="SITE SHEET 1"/>
      <sheetName val="SITE COSTS"/>
      <sheetName val="Sheet1"/>
      <sheetName val="LABOR"/>
      <sheetName val="FEMA EQUIPMENT RATES"/>
      <sheetName val="ESTIMATOR I"/>
    </sheetNames>
    <sheetDataSet>
      <sheetData sheetId="0" refreshError="1"/>
      <sheetData sheetId="1" refreshError="1"/>
      <sheetData sheetId="2" refreshError="1"/>
      <sheetData sheetId="3" refreshError="1"/>
      <sheetData sheetId="4"/>
      <sheetData sheetId="5"/>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FEMAcostcodes"/>
      <sheetName val="PW FACT SHEET"/>
      <sheetName val="FILL OUT FIRST - TOC"/>
      <sheetName val="PW"/>
      <sheetName val="DDD-SOW CONTINUATION"/>
      <sheetName val="SCOPE NOTES"/>
      <sheetName val="COST CONTINUATION"/>
      <sheetName val="SC"/>
      <sheetName val="HMP"/>
      <sheetName val="HAZMIT SUM"/>
      <sheetName val="PW PNP FACILITY QUESTIONNAIRE"/>
      <sheetName val="DIRECT ADMIN COSTS"/>
      <sheetName val="FORCE ACCOUNT SUMMARY"/>
      <sheetName val="PAYROLL DATA"/>
      <sheetName val="FRINGE"/>
      <sheetName val="LABOR"/>
      <sheetName val="EQUIPMENT INVENTORY"/>
      <sheetName val="EQUIPMENT"/>
      <sheetName val="MATERIALS"/>
      <sheetName val="CONTRACTS"/>
      <sheetName val="RENTAL EQUIPMENT"/>
      <sheetName val="PHOTOS"/>
      <sheetName val="LOCATION MAP"/>
      <sheetName val="FIRMETTE"/>
      <sheetName val="CODESEARCH"/>
      <sheetName val="DO NOT SCAN"/>
      <sheetName val="BACKUP"/>
      <sheetName val="NARRATIVE"/>
      <sheetName val="SITE COSTS"/>
      <sheetName val="Estimator I"/>
      <sheetName val="Estimator II"/>
      <sheetName val="REPETITIVE LOSS"/>
      <sheetName val="RPA"/>
      <sheetName val="PNP RPA FORM"/>
      <sheetName val="EXIT BRIEFING"/>
      <sheetName val="Utility"/>
      <sheetName val="States"/>
      <sheetName val="Counti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LABOR"/>
      <sheetName val="EQUIPMENT"/>
      <sheetName val="MATERIAL"/>
      <sheetName val="CONTRACT"/>
      <sheetName val="RENTED_EQUIPMENT"/>
      <sheetName val="MUTUAL_AID"/>
      <sheetName val="FEMA 2021 EQUIPMENT RATES"/>
      <sheetName val="BY"/>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6">
          <cell r="B16">
            <v>8010</v>
          </cell>
          <cell r="C16" t="str">
            <v>Air Compressor</v>
          </cell>
          <cell r="D16" t="str">
            <v>Air Delivery</v>
          </cell>
          <cell r="E16" t="str">
            <v>41 CFM</v>
          </cell>
          <cell r="F16" t="str">
            <v>to 10</v>
          </cell>
          <cell r="G16" t="str">
            <v>Hoses included.</v>
          </cell>
          <cell r="H16" t="str">
            <v>hour</v>
          </cell>
          <cell r="I16">
            <v>1.31</v>
          </cell>
        </row>
        <row r="17">
          <cell r="B17">
            <v>8011</v>
          </cell>
          <cell r="C17" t="str">
            <v>Air Compressor</v>
          </cell>
          <cell r="D17" t="str">
            <v>Air Delivery</v>
          </cell>
          <cell r="E17" t="str">
            <v>103 CFM</v>
          </cell>
          <cell r="F17" t="str">
            <v>to 30</v>
          </cell>
          <cell r="G17" t="str">
            <v>Hoses included.</v>
          </cell>
          <cell r="H17" t="str">
            <v>hour</v>
          </cell>
          <cell r="I17">
            <v>9.67</v>
          </cell>
        </row>
        <row r="18">
          <cell r="B18">
            <v>8012</v>
          </cell>
          <cell r="C18" t="str">
            <v>Air Compressor</v>
          </cell>
          <cell r="D18" t="str">
            <v>Air Delivery</v>
          </cell>
          <cell r="E18" t="str">
            <v>130 CFM</v>
          </cell>
          <cell r="F18" t="str">
            <v>to 50</v>
          </cell>
          <cell r="G18" t="str">
            <v>Hoses included.</v>
          </cell>
          <cell r="H18" t="str">
            <v>hour</v>
          </cell>
          <cell r="I18">
            <v>11.5</v>
          </cell>
        </row>
        <row r="19">
          <cell r="B19">
            <v>8013</v>
          </cell>
          <cell r="C19" t="str">
            <v>Air Compressor</v>
          </cell>
          <cell r="D19" t="str">
            <v>Air Delivery</v>
          </cell>
          <cell r="E19" t="str">
            <v>175 CFM</v>
          </cell>
          <cell r="F19" t="str">
            <v>to 90</v>
          </cell>
          <cell r="G19" t="str">
            <v>Hoses included.</v>
          </cell>
          <cell r="H19" t="str">
            <v>hour</v>
          </cell>
          <cell r="I19">
            <v>18.649999999999999</v>
          </cell>
        </row>
        <row r="20">
          <cell r="B20">
            <v>8014</v>
          </cell>
          <cell r="C20" t="str">
            <v>Air Compressor</v>
          </cell>
          <cell r="D20" t="str">
            <v>Air Delivery</v>
          </cell>
          <cell r="E20" t="str">
            <v>400 CFM</v>
          </cell>
          <cell r="F20" t="str">
            <v>to 145</v>
          </cell>
          <cell r="G20" t="str">
            <v>Hoses included.</v>
          </cell>
          <cell r="H20" t="str">
            <v>hour</v>
          </cell>
          <cell r="I20">
            <v>36.880000000000003</v>
          </cell>
        </row>
        <row r="21">
          <cell r="B21">
            <v>8015</v>
          </cell>
          <cell r="C21" t="str">
            <v>Air Compressor</v>
          </cell>
          <cell r="D21" t="str">
            <v>Air Delivery</v>
          </cell>
          <cell r="E21" t="str">
            <v>575 CFM</v>
          </cell>
          <cell r="F21" t="str">
            <v>to 230</v>
          </cell>
          <cell r="G21" t="str">
            <v>Hoses included.</v>
          </cell>
          <cell r="H21" t="str">
            <v>hour</v>
          </cell>
          <cell r="I21">
            <v>56.3</v>
          </cell>
        </row>
        <row r="22">
          <cell r="B22">
            <v>8016</v>
          </cell>
          <cell r="C22" t="str">
            <v>Air Compressor</v>
          </cell>
          <cell r="D22" t="str">
            <v>Air Delivery</v>
          </cell>
          <cell r="E22" t="str">
            <v>1100 CFM</v>
          </cell>
          <cell r="F22" t="str">
            <v>to 355</v>
          </cell>
          <cell r="G22" t="str">
            <v>Hoses included.</v>
          </cell>
          <cell r="H22" t="str">
            <v>hour</v>
          </cell>
          <cell r="I22">
            <v>100.54</v>
          </cell>
        </row>
        <row r="23">
          <cell r="B23">
            <v>8017</v>
          </cell>
          <cell r="C23" t="str">
            <v>Air Compressor</v>
          </cell>
          <cell r="D23" t="str">
            <v>Air Delivery</v>
          </cell>
          <cell r="E23" t="str">
            <v>1600 CFM</v>
          </cell>
          <cell r="F23" t="str">
            <v>to 500</v>
          </cell>
          <cell r="G23" t="str">
            <v>Hoses included.</v>
          </cell>
          <cell r="H23" t="str">
            <v>hour</v>
          </cell>
          <cell r="I23">
            <v>103.33</v>
          </cell>
        </row>
        <row r="24">
          <cell r="B24">
            <v>8040</v>
          </cell>
          <cell r="C24" t="str">
            <v>Ambulance</v>
          </cell>
          <cell r="F24" t="str">
            <v>to 150</v>
          </cell>
          <cell r="H24" t="str">
            <v>hour</v>
          </cell>
          <cell r="I24">
            <v>28.48</v>
          </cell>
        </row>
        <row r="25">
          <cell r="B25">
            <v>8041</v>
          </cell>
          <cell r="C25" t="str">
            <v>Ambulance</v>
          </cell>
          <cell r="F25" t="str">
            <v>to 210</v>
          </cell>
          <cell r="H25" t="str">
            <v>hour</v>
          </cell>
          <cell r="I25">
            <v>41.76</v>
          </cell>
        </row>
        <row r="26">
          <cell r="B26">
            <v>8050</v>
          </cell>
          <cell r="C26" t="str">
            <v>Board, Arrow</v>
          </cell>
          <cell r="F26" t="str">
            <v>to 8</v>
          </cell>
          <cell r="G26" t="str">
            <v>Trailer Mounted.</v>
          </cell>
          <cell r="H26" t="str">
            <v>hour</v>
          </cell>
          <cell r="I26">
            <v>5.65</v>
          </cell>
        </row>
        <row r="27">
          <cell r="B27">
            <v>8051</v>
          </cell>
          <cell r="C27" t="str">
            <v>Gasoline Powered
Message Board,</v>
          </cell>
          <cell r="F27" t="str">
            <v>to 5</v>
          </cell>
          <cell r="G27" t="str">
            <v>Trailer Mounted.</v>
          </cell>
          <cell r="H27" t="str">
            <v>hour</v>
          </cell>
          <cell r="I27">
            <v>11.39</v>
          </cell>
        </row>
        <row r="28">
          <cell r="B28">
            <v>8052</v>
          </cell>
          <cell r="C28" t="str">
            <v>Solar Powered Arrow/Message Board</v>
          </cell>
          <cell r="D28" t="str">
            <v>SMC 5000 Mast-
Mini</v>
          </cell>
          <cell r="E28" t="str">
            <v>Mini Matrix Board, Smaller 3' x 6' Display</v>
          </cell>
          <cell r="H28" t="str">
            <v>hour</v>
          </cell>
          <cell r="I28">
            <v>4</v>
          </cell>
        </row>
        <row r="29">
          <cell r="B29">
            <v>8053</v>
          </cell>
          <cell r="C29" t="str">
            <v>Solar Powered Message
Board</v>
          </cell>
          <cell r="D29" t="str">
            <v>PCMS-1500</v>
          </cell>
          <cell r="E29" t="str">
            <v>Full Matrix Board,
Display</v>
          </cell>
          <cell r="H29" t="str">
            <v>hour</v>
          </cell>
          <cell r="I29">
            <v>5.0999999999999996</v>
          </cell>
        </row>
        <row r="30">
          <cell r="B30">
            <v>8060</v>
          </cell>
          <cell r="C30" t="str">
            <v>Auger, Portable</v>
          </cell>
          <cell r="D30" t="str">
            <v>Hole Diameter</v>
          </cell>
          <cell r="E30" t="str">
            <v>16 In</v>
          </cell>
          <cell r="F30" t="str">
            <v>to 6</v>
          </cell>
          <cell r="H30" t="str">
            <v>hour</v>
          </cell>
          <cell r="I30">
            <v>1.95</v>
          </cell>
        </row>
        <row r="31">
          <cell r="B31">
            <v>8061</v>
          </cell>
          <cell r="C31" t="str">
            <v>Auger, Portable</v>
          </cell>
          <cell r="D31" t="str">
            <v>Hole Diameter</v>
          </cell>
          <cell r="E31" t="str">
            <v>18 In</v>
          </cell>
          <cell r="F31" t="str">
            <v>to 13</v>
          </cell>
          <cell r="H31" t="str">
            <v>hour</v>
          </cell>
          <cell r="I31">
            <v>4.34</v>
          </cell>
        </row>
        <row r="32">
          <cell r="B32">
            <v>8062</v>
          </cell>
          <cell r="C32" t="str">
            <v>Auger, Tractor Mounted</v>
          </cell>
          <cell r="D32" t="str">
            <v>Max. Auger
Diameter</v>
          </cell>
          <cell r="E32" t="str">
            <v>36 In</v>
          </cell>
          <cell r="F32" t="str">
            <v>to 13</v>
          </cell>
          <cell r="G32" t="str">
            <v>Includes digger, boom &amp;
mounting hardware</v>
          </cell>
          <cell r="H32" t="str">
            <v>hour</v>
          </cell>
          <cell r="I32">
            <v>3.29</v>
          </cell>
        </row>
        <row r="33">
          <cell r="B33">
            <v>8063</v>
          </cell>
          <cell r="C33" t="str">
            <v>Auger, Truck Mounted</v>
          </cell>
          <cell r="D33" t="str">
            <v>Max. Auger Size</v>
          </cell>
          <cell r="E33" t="str">
            <v>24 In</v>
          </cell>
          <cell r="F33" t="str">
            <v>to 100</v>
          </cell>
          <cell r="G33" t="str">
            <v>Includes digger, boom &amp;
mounting hardware and Tractor rate.</v>
          </cell>
          <cell r="H33" t="str">
            <v>hour</v>
          </cell>
          <cell r="I33">
            <v>35.68</v>
          </cell>
        </row>
        <row r="34">
          <cell r="B34">
            <v>8064</v>
          </cell>
          <cell r="C34" t="str">
            <v>Hydraulic Sign Post
Driver</v>
          </cell>
          <cell r="D34" t="str">
            <v>Greenlee; HPD-
HV-U</v>
          </cell>
          <cell r="E34" t="str">
            <v>W/ 13 Hp power unit,
2ksi preasure</v>
          </cell>
          <cell r="F34">
            <v>13</v>
          </cell>
          <cell r="G34" t="str">
            <v>w/Double Hose Assembly</v>
          </cell>
          <cell r="H34" t="str">
            <v>hour</v>
          </cell>
          <cell r="I34">
            <v>5.69</v>
          </cell>
        </row>
        <row r="35">
          <cell r="B35" t="str">
            <v>8064-1</v>
          </cell>
          <cell r="C35" t="str">
            <v>Hydraulic Sign Post
Driver</v>
          </cell>
          <cell r="D35" t="str">
            <v>Drophammar (D)</v>
          </cell>
          <cell r="E35" t="str">
            <v>8" x 8" x 10"'</v>
          </cell>
          <cell r="F35" t="str">
            <v>to 100</v>
          </cell>
          <cell r="G35" t="str">
            <v>Guard Rail Post</v>
          </cell>
          <cell r="H35" t="str">
            <v>hour</v>
          </cell>
          <cell r="I35">
            <v>35.270000000000003</v>
          </cell>
        </row>
        <row r="36">
          <cell r="B36">
            <v>8065</v>
          </cell>
          <cell r="C36" t="str">
            <v>Auger</v>
          </cell>
          <cell r="D36" t="str">
            <v>Horizontal Directional Boring Machine</v>
          </cell>
          <cell r="E36" t="str">
            <v>250 X 100</v>
          </cell>
          <cell r="F36">
            <v>300</v>
          </cell>
          <cell r="G36" t="str">
            <v>DD-140B YR-2003</v>
          </cell>
          <cell r="H36" t="str">
            <v>hour</v>
          </cell>
          <cell r="I36">
            <v>241.89</v>
          </cell>
        </row>
        <row r="37">
          <cell r="B37">
            <v>8066</v>
          </cell>
          <cell r="C37" t="str">
            <v>Auger</v>
          </cell>
          <cell r="D37" t="str">
            <v>Horizontal Directional Boring Machine</v>
          </cell>
          <cell r="E37" t="str">
            <v>50 X 100</v>
          </cell>
          <cell r="F37">
            <v>24</v>
          </cell>
          <cell r="G37" t="str">
            <v>Average to 7,000 lbs</v>
          </cell>
          <cell r="H37" t="str">
            <v>hour</v>
          </cell>
          <cell r="I37">
            <v>34.299999999999997</v>
          </cell>
        </row>
        <row r="38">
          <cell r="B38">
            <v>8067</v>
          </cell>
          <cell r="C38" t="str">
            <v>Auger, Directional Boring Machine</v>
          </cell>
          <cell r="D38" t="str">
            <v>Auger, Directional Boring Machine</v>
          </cell>
          <cell r="E38" t="str">
            <v>7,000 - 10,000 lbs</v>
          </cell>
          <cell r="F38">
            <v>45</v>
          </cell>
          <cell r="G38" t="str">
            <v>JT920L (2013)</v>
          </cell>
          <cell r="H38" t="str">
            <v>hour</v>
          </cell>
          <cell r="I38">
            <v>43.8</v>
          </cell>
        </row>
        <row r="39">
          <cell r="B39" t="str">
            <v>8067-1</v>
          </cell>
          <cell r="C39" t="str">
            <v>Directional Boring Machine</v>
          </cell>
          <cell r="D39" t="str">
            <v>Vermeer
D24X40A (disc. 2001)</v>
          </cell>
          <cell r="E39" t="str">
            <v>Spindle Torque 4000 ft/lb</v>
          </cell>
          <cell r="F39">
            <v>125</v>
          </cell>
          <cell r="H39" t="str">
            <v>hour</v>
          </cell>
          <cell r="I39">
            <v>93.3</v>
          </cell>
        </row>
        <row r="40">
          <cell r="B40">
            <v>8068</v>
          </cell>
          <cell r="C40" t="str">
            <v>Bush Hog</v>
          </cell>
          <cell r="D40" t="str">
            <v>Bush Hog - Model
326</v>
          </cell>
          <cell r="E40" t="str">
            <v>Single Spindle Rotary
Cutters</v>
          </cell>
          <cell r="H40" t="str">
            <v>hour</v>
          </cell>
          <cell r="I40">
            <v>20.9</v>
          </cell>
        </row>
        <row r="41">
          <cell r="B41" t="str">
            <v>8068-1</v>
          </cell>
          <cell r="C41" t="str">
            <v>Bush Hog</v>
          </cell>
          <cell r="D41" t="str">
            <v>Bush Hog - Model
3210</v>
          </cell>
          <cell r="E41" t="str">
            <v>Lift, Pull, Semi-Mount
&amp; Offset Model</v>
          </cell>
          <cell r="H41" t="str">
            <v>hour</v>
          </cell>
          <cell r="I41">
            <v>29.14</v>
          </cell>
        </row>
        <row r="42">
          <cell r="B42" t="str">
            <v>8068-2</v>
          </cell>
          <cell r="C42" t="str">
            <v>Bush Hog</v>
          </cell>
          <cell r="D42" t="str">
            <v>Bush Hog - Model
2815</v>
          </cell>
          <cell r="E42" t="str">
            <v>Flex Wing Rotary
Cutters</v>
          </cell>
          <cell r="H42" t="str">
            <v>hour</v>
          </cell>
          <cell r="I42">
            <v>43.77</v>
          </cell>
        </row>
        <row r="43">
          <cell r="B43">
            <v>8070</v>
          </cell>
          <cell r="C43" t="str">
            <v>Automobile</v>
          </cell>
          <cell r="F43" t="str">
            <v>to 130</v>
          </cell>
          <cell r="G43" t="str">
            <v>Transporting people.</v>
          </cell>
          <cell r="H43" t="str">
            <v>mile</v>
          </cell>
          <cell r="I43">
            <v>0.56000000000000005</v>
          </cell>
        </row>
        <row r="44">
          <cell r="B44">
            <v>8071</v>
          </cell>
          <cell r="C44" t="str">
            <v>Automobile</v>
          </cell>
          <cell r="F44" t="str">
            <v>to 130</v>
          </cell>
          <cell r="G44" t="str">
            <v>Transporting cargo.</v>
          </cell>
          <cell r="H44" t="str">
            <v>hour</v>
          </cell>
          <cell r="I44">
            <v>12.6</v>
          </cell>
        </row>
        <row r="45">
          <cell r="B45">
            <v>8072</v>
          </cell>
          <cell r="C45" t="str">
            <v>Automobile, Police</v>
          </cell>
          <cell r="F45" t="str">
            <v>to 250</v>
          </cell>
          <cell r="G45" t="str">
            <v>Patrolling.</v>
          </cell>
          <cell r="H45" t="str">
            <v>mile</v>
          </cell>
          <cell r="I45">
            <v>0.56000000000000005</v>
          </cell>
        </row>
        <row r="46">
          <cell r="B46">
            <v>8073</v>
          </cell>
          <cell r="C46" t="str">
            <v>Automobile, Police</v>
          </cell>
          <cell r="F46" t="str">
            <v>to 250</v>
          </cell>
          <cell r="G46" t="str">
            <v>Stationary with engine
running.</v>
          </cell>
          <cell r="H46" t="str">
            <v>hour</v>
          </cell>
          <cell r="I46">
            <v>16.27</v>
          </cell>
        </row>
        <row r="47">
          <cell r="B47">
            <v>8074</v>
          </cell>
          <cell r="C47" t="str">
            <v>Automobile, Police</v>
          </cell>
          <cell r="D47" t="str">
            <v>Ford Explorer</v>
          </cell>
          <cell r="F47">
            <v>210</v>
          </cell>
          <cell r="H47" t="str">
            <v>hour</v>
          </cell>
          <cell r="I47">
            <v>18.75</v>
          </cell>
        </row>
        <row r="48">
          <cell r="B48">
            <v>8075</v>
          </cell>
          <cell r="C48" t="str">
            <v>Motorcycle, Police</v>
          </cell>
          <cell r="H48" t="str">
            <v>mile</v>
          </cell>
          <cell r="I48">
            <v>0.52</v>
          </cell>
        </row>
        <row r="49">
          <cell r="B49">
            <v>8076</v>
          </cell>
          <cell r="C49" t="str">
            <v>Automibile - Chevy
Trailblazer</v>
          </cell>
          <cell r="D49" t="str">
            <v>6 or 8 cl</v>
          </cell>
          <cell r="F49" t="str">
            <v>285 to 300</v>
          </cell>
          <cell r="H49" t="str">
            <v>hour</v>
          </cell>
          <cell r="I49">
            <v>20.77</v>
          </cell>
        </row>
        <row r="50">
          <cell r="B50">
            <v>8077</v>
          </cell>
          <cell r="C50" t="str">
            <v>Automobile - Ford
Expedition</v>
          </cell>
          <cell r="D50" t="str">
            <v>Fire Command
Center</v>
          </cell>
          <cell r="E50" t="str">
            <v>EcoBoost V-6</v>
          </cell>
          <cell r="F50">
            <v>360</v>
          </cell>
          <cell r="G50" t="str">
            <v>2015 Model</v>
          </cell>
          <cell r="H50" t="str">
            <v>hour</v>
          </cell>
          <cell r="I50">
            <v>19.97</v>
          </cell>
        </row>
        <row r="51">
          <cell r="B51">
            <v>8078</v>
          </cell>
          <cell r="C51" t="str">
            <v>MRAP Armored Rescue
Vehicle</v>
          </cell>
          <cell r="D51" t="str">
            <v>Search and
Rescue</v>
          </cell>
          <cell r="E51" t="str">
            <v>Military Surplus
Vehicle</v>
          </cell>
          <cell r="F51" t="str">
            <v>375-450</v>
          </cell>
          <cell r="G51" t="str">
            <v>Qualified foe operational
rate on</v>
          </cell>
          <cell r="H51" t="str">
            <v>hour</v>
          </cell>
          <cell r="I51">
            <v>52.53</v>
          </cell>
        </row>
        <row r="52">
          <cell r="B52">
            <v>8079</v>
          </cell>
          <cell r="C52" t="str">
            <v>MRAP C-MTV</v>
          </cell>
          <cell r="D52" t="str">
            <v>Multi-Theater
(Military Surplus)Vehicle</v>
          </cell>
          <cell r="E52" t="str">
            <v>gvwr 55000 Lbs</v>
          </cell>
          <cell r="F52" t="str">
            <v>to 350</v>
          </cell>
          <cell r="G52" t="str">
            <v>Qualified foe operational rate on</v>
          </cell>
          <cell r="H52" t="str">
            <v>hour</v>
          </cell>
          <cell r="I52">
            <v>49.03</v>
          </cell>
        </row>
        <row r="53">
          <cell r="B53" t="str">
            <v>8079-1</v>
          </cell>
          <cell r="C53" t="str">
            <v>MRPA with 6-Tires</v>
          </cell>
          <cell r="F53">
            <v>300</v>
          </cell>
          <cell r="H53" t="str">
            <v>hour</v>
          </cell>
          <cell r="I53">
            <v>53</v>
          </cell>
        </row>
        <row r="54">
          <cell r="B54" t="str">
            <v>8079-2</v>
          </cell>
          <cell r="C54" t="str">
            <v>MRAP- BAE CAIMAN II
Model</v>
          </cell>
          <cell r="D54" t="str">
            <v>Police Armored
Rescue/SWAT Team Vehicle</v>
          </cell>
          <cell r="F54">
            <v>320</v>
          </cell>
          <cell r="H54" t="str">
            <v>hour</v>
          </cell>
          <cell r="I54">
            <v>54</v>
          </cell>
        </row>
        <row r="55">
          <cell r="B55">
            <v>8080</v>
          </cell>
          <cell r="C55" t="str">
            <v>All Terrain Vehicle (ATV)</v>
          </cell>
          <cell r="D55" t="str">
            <v>Engine 110cc, 4-
Wheel; 20" tyre</v>
          </cell>
          <cell r="F55" t="str">
            <v>6.5-7.5</v>
          </cell>
          <cell r="H55" t="str">
            <v>hour</v>
          </cell>
          <cell r="I55">
            <v>8.35</v>
          </cell>
        </row>
        <row r="56">
          <cell r="B56">
            <v>8081</v>
          </cell>
          <cell r="C56" t="str">
            <v>All Terrain Vehicle (ATV)</v>
          </cell>
          <cell r="D56" t="str">
            <v>Engine 125cc, 4-
Wheel; 21" tyre</v>
          </cell>
          <cell r="F56" t="str">
            <v>7.6-8.6</v>
          </cell>
          <cell r="H56" t="str">
            <v>hour</v>
          </cell>
          <cell r="I56">
            <v>8.7899999999999991</v>
          </cell>
        </row>
        <row r="57">
          <cell r="B57">
            <v>8082</v>
          </cell>
          <cell r="C57" t="str">
            <v>All Terrain Vehicle (ATV)</v>
          </cell>
          <cell r="D57" t="str">
            <v>Engine 150cc, 4-
Wheel; 22" tyre</v>
          </cell>
          <cell r="F57" t="str">
            <v>9.0-10.0</v>
          </cell>
          <cell r="H57" t="str">
            <v>hour</v>
          </cell>
          <cell r="I57">
            <v>8.8000000000000007</v>
          </cell>
        </row>
        <row r="58">
          <cell r="B58">
            <v>8083</v>
          </cell>
          <cell r="C58" t="str">
            <v>All Terrain Vehicle (ATV)</v>
          </cell>
          <cell r="D58" t="str">
            <v>Engine 200cc, 4-
Wheel; 24" tyre</v>
          </cell>
          <cell r="F58" t="str">
            <v>12-14.0</v>
          </cell>
          <cell r="H58" t="str">
            <v>hour</v>
          </cell>
          <cell r="I58">
            <v>9.36</v>
          </cell>
        </row>
        <row r="59">
          <cell r="B59">
            <v>8084</v>
          </cell>
          <cell r="C59" t="str">
            <v>All Terrain Vehicle (ATV)</v>
          </cell>
          <cell r="D59" t="str">
            <v>Engine 250cc, 4-
Wheel; 24" tyre</v>
          </cell>
          <cell r="F59" t="str">
            <v>15-17</v>
          </cell>
          <cell r="H59" t="str">
            <v>hour</v>
          </cell>
          <cell r="I59">
            <v>9.9499999999999993</v>
          </cell>
        </row>
        <row r="60">
          <cell r="B60">
            <v>8085</v>
          </cell>
          <cell r="C60" t="str">
            <v>All Terrain Vehicle (ATV)</v>
          </cell>
          <cell r="D60" t="str">
            <v>Engine 300cc, 4-
Wheel; 24" tyre</v>
          </cell>
          <cell r="F60" t="str">
            <v>18-20</v>
          </cell>
          <cell r="H60" t="str">
            <v>hour</v>
          </cell>
          <cell r="I60">
            <v>10.81</v>
          </cell>
        </row>
        <row r="61">
          <cell r="B61">
            <v>8086</v>
          </cell>
          <cell r="C61" t="str">
            <v>All Terrain Vehicle (ATV)</v>
          </cell>
          <cell r="D61" t="str">
            <v>Engine 400cc. 4-
Wheel; 25" tyre</v>
          </cell>
          <cell r="F61" t="str">
            <v>26-28</v>
          </cell>
          <cell r="H61" t="str">
            <v>hour</v>
          </cell>
          <cell r="I61">
            <v>12.37</v>
          </cell>
        </row>
        <row r="62">
          <cell r="B62">
            <v>8087</v>
          </cell>
          <cell r="C62" t="str">
            <v>All Terrain Vehicle (ATV)</v>
          </cell>
          <cell r="D62" t="str">
            <v>Engine 450cc, 4-
Wheel; 25" tyre</v>
          </cell>
          <cell r="F62" t="str">
            <v>26-28</v>
          </cell>
          <cell r="H62" t="str">
            <v>hour</v>
          </cell>
          <cell r="I62">
            <v>13.25</v>
          </cell>
        </row>
        <row r="63">
          <cell r="B63">
            <v>8088</v>
          </cell>
          <cell r="C63" t="str">
            <v>All Terrain Vehicle (ATV)</v>
          </cell>
          <cell r="D63" t="str">
            <v>Engine 650cc, 4-
Wheel; 25" tyre</v>
          </cell>
          <cell r="F63" t="str">
            <v>38-40</v>
          </cell>
          <cell r="H63" t="str">
            <v>hour</v>
          </cell>
          <cell r="I63">
            <v>14.05</v>
          </cell>
        </row>
        <row r="64">
          <cell r="B64">
            <v>8089</v>
          </cell>
          <cell r="C64" t="str">
            <v>All Terrain Vehicle (ATV)</v>
          </cell>
          <cell r="D64" t="str">
            <v>Engine 750cc, 4-
Wheel; 25" tyre</v>
          </cell>
          <cell r="F64" t="str">
            <v>44-46</v>
          </cell>
          <cell r="H64" t="str">
            <v>hour</v>
          </cell>
          <cell r="I64">
            <v>15</v>
          </cell>
        </row>
        <row r="65">
          <cell r="B65">
            <v>8090</v>
          </cell>
          <cell r="C65" t="str">
            <v>All Terrain Vehicle</v>
          </cell>
          <cell r="D65" t="str">
            <v>Polaris-Ranger
900</v>
          </cell>
          <cell r="H65" t="str">
            <v>hour</v>
          </cell>
          <cell r="I65">
            <v>26.3</v>
          </cell>
        </row>
        <row r="66">
          <cell r="B66">
            <v>8091</v>
          </cell>
          <cell r="C66" t="str">
            <v>All Terrain Vehicle</v>
          </cell>
          <cell r="D66" t="str">
            <v>Honda Pioneer-
1000-3</v>
          </cell>
          <cell r="H66" t="str">
            <v>hour</v>
          </cell>
          <cell r="I66">
            <v>27</v>
          </cell>
        </row>
        <row r="67">
          <cell r="B67">
            <v>8110</v>
          </cell>
          <cell r="C67" t="str">
            <v>Barge, Deck</v>
          </cell>
          <cell r="D67" t="str">
            <v>Size</v>
          </cell>
          <cell r="E67" t="str">
            <v>50'x35'x7.25'</v>
          </cell>
          <cell r="F67">
            <v>0</v>
          </cell>
          <cell r="G67" t="str">
            <v>Push by Tug-Boat</v>
          </cell>
          <cell r="H67" t="str">
            <v>hour</v>
          </cell>
          <cell r="I67">
            <v>52.73</v>
          </cell>
        </row>
        <row r="68">
          <cell r="B68">
            <v>8111</v>
          </cell>
          <cell r="C68" t="str">
            <v>Barge, Deck</v>
          </cell>
          <cell r="D68" t="str">
            <v>Size</v>
          </cell>
          <cell r="E68" t="str">
            <v>50'x35'x9'</v>
          </cell>
          <cell r="F68">
            <v>0</v>
          </cell>
          <cell r="G68" t="str">
            <v>Push by Tug-Boat</v>
          </cell>
          <cell r="H68" t="str">
            <v>hour</v>
          </cell>
          <cell r="I68">
            <v>56.53</v>
          </cell>
        </row>
        <row r="69">
          <cell r="B69">
            <v>8112</v>
          </cell>
          <cell r="C69" t="str">
            <v>Barge, Deck</v>
          </cell>
          <cell r="D69" t="str">
            <v>Size</v>
          </cell>
          <cell r="E69" t="str">
            <v>120'x45'x10'</v>
          </cell>
          <cell r="F69">
            <v>0</v>
          </cell>
          <cell r="G69" t="str">
            <v>Push by Tug-Boat</v>
          </cell>
          <cell r="H69" t="str">
            <v>hour</v>
          </cell>
          <cell r="I69">
            <v>109.11</v>
          </cell>
        </row>
        <row r="70">
          <cell r="B70">
            <v>8113</v>
          </cell>
          <cell r="C70" t="str">
            <v>Barge, Deck</v>
          </cell>
          <cell r="D70" t="str">
            <v>Size</v>
          </cell>
          <cell r="E70" t="str">
            <v>160'x45'x11''</v>
          </cell>
          <cell r="F70">
            <v>0</v>
          </cell>
          <cell r="G70" t="str">
            <v>Push by Tug-Boat</v>
          </cell>
          <cell r="H70" t="str">
            <v>hour</v>
          </cell>
          <cell r="I70">
            <v>132.11000000000001</v>
          </cell>
        </row>
        <row r="71">
          <cell r="B71">
            <v>8120</v>
          </cell>
          <cell r="C71" t="str">
            <v>Boat, Tow</v>
          </cell>
          <cell r="D71" t="str">
            <v>Size</v>
          </cell>
          <cell r="E71" t="str">
            <v>55'x20'x5'</v>
          </cell>
          <cell r="F71" t="str">
            <v>to 870</v>
          </cell>
          <cell r="G71" t="str">
            <v>Steel.</v>
          </cell>
          <cell r="H71" t="str">
            <v>hour</v>
          </cell>
          <cell r="I71">
            <v>335.23</v>
          </cell>
        </row>
        <row r="72">
          <cell r="B72">
            <v>8121</v>
          </cell>
          <cell r="C72" t="str">
            <v>Boat, Tow</v>
          </cell>
          <cell r="D72" t="str">
            <v>Size</v>
          </cell>
          <cell r="E72" t="str">
            <v>60'x21'x5'</v>
          </cell>
          <cell r="F72" t="str">
            <v>to 1050</v>
          </cell>
          <cell r="G72" t="str">
            <v>Steel.</v>
          </cell>
          <cell r="H72" t="str">
            <v>hour</v>
          </cell>
          <cell r="I72">
            <v>377.4</v>
          </cell>
        </row>
        <row r="73">
          <cell r="B73">
            <v>8122</v>
          </cell>
          <cell r="C73" t="str">
            <v>Boat, Tow</v>
          </cell>
          <cell r="D73" t="str">
            <v>Size</v>
          </cell>
          <cell r="E73" t="str">
            <v>70'x30'x7.5'</v>
          </cell>
          <cell r="F73" t="str">
            <v>to 1350</v>
          </cell>
          <cell r="G73" t="str">
            <v>Steel.</v>
          </cell>
          <cell r="H73" t="str">
            <v>hour</v>
          </cell>
          <cell r="I73">
            <v>597.02</v>
          </cell>
        </row>
        <row r="74">
          <cell r="B74">
            <v>8123</v>
          </cell>
          <cell r="C74" t="str">
            <v>Boat, Tow</v>
          </cell>
          <cell r="D74" t="str">
            <v>Size</v>
          </cell>
          <cell r="E74" t="str">
            <v>120'x34'x8'</v>
          </cell>
          <cell r="F74" t="str">
            <v>to 2000</v>
          </cell>
          <cell r="G74" t="str">
            <v>Steel.</v>
          </cell>
          <cell r="H74" t="str">
            <v>hour</v>
          </cell>
          <cell r="I74">
            <v>1129.95</v>
          </cell>
        </row>
        <row r="75">
          <cell r="B75">
            <v>8124</v>
          </cell>
          <cell r="C75" t="str">
            <v>Airboat</v>
          </cell>
          <cell r="D75" t="str">
            <v>815AGIS Airboat
w/spray unit</v>
          </cell>
          <cell r="E75" t="str">
            <v>15'x8'</v>
          </cell>
          <cell r="F75">
            <v>400</v>
          </cell>
          <cell r="H75" t="str">
            <v>hour</v>
          </cell>
          <cell r="I75">
            <v>33.159999999999997</v>
          </cell>
        </row>
        <row r="76">
          <cell r="B76">
            <v>8125</v>
          </cell>
          <cell r="C76" t="str">
            <v>Airboat</v>
          </cell>
          <cell r="D76" t="str">
            <v>815AGIS Airboat
w/spray unit</v>
          </cell>
          <cell r="E76" t="str">
            <v>15'x8'</v>
          </cell>
          <cell r="F76">
            <v>425</v>
          </cell>
          <cell r="H76" t="str">
            <v>hour</v>
          </cell>
          <cell r="I76">
            <v>33.520000000000003</v>
          </cell>
        </row>
        <row r="77">
          <cell r="B77">
            <v>8126</v>
          </cell>
          <cell r="C77" t="str">
            <v>Swamp Buggy</v>
          </cell>
          <cell r="D77" t="str">
            <v>Conquest</v>
          </cell>
          <cell r="F77">
            <v>360</v>
          </cell>
          <cell r="H77" t="str">
            <v>hour</v>
          </cell>
          <cell r="I77">
            <v>41.93</v>
          </cell>
        </row>
        <row r="78">
          <cell r="B78">
            <v>8130</v>
          </cell>
          <cell r="C78" t="str">
            <v>Boat, Row</v>
          </cell>
          <cell r="F78">
            <v>0</v>
          </cell>
          <cell r="G78" t="str">
            <v>Heavy duty.</v>
          </cell>
          <cell r="H78" t="str">
            <v>hour</v>
          </cell>
          <cell r="I78">
            <v>1.49</v>
          </cell>
        </row>
        <row r="79">
          <cell r="B79">
            <v>8131</v>
          </cell>
          <cell r="C79" t="str">
            <v>Boat, Runabout</v>
          </cell>
          <cell r="D79" t="str">
            <v>Size</v>
          </cell>
          <cell r="E79" t="str">
            <v>13'x5'</v>
          </cell>
          <cell r="F79" t="str">
            <v>to 50</v>
          </cell>
          <cell r="G79" t="str">
            <v>Outboard.</v>
          </cell>
          <cell r="H79" t="str">
            <v>hour</v>
          </cell>
          <cell r="I79">
            <v>12.73</v>
          </cell>
        </row>
        <row r="80">
          <cell r="B80">
            <v>8132</v>
          </cell>
          <cell r="C80" t="str">
            <v>Boat, Tender</v>
          </cell>
          <cell r="D80" t="str">
            <v>Size</v>
          </cell>
          <cell r="E80" t="str">
            <v>14'x7'</v>
          </cell>
          <cell r="F80" t="str">
            <v>to 100</v>
          </cell>
          <cell r="G80" t="str">
            <v>Inboard with 360 degree
drive.</v>
          </cell>
          <cell r="H80" t="str">
            <v>hour</v>
          </cell>
          <cell r="I80">
            <v>15.53</v>
          </cell>
        </row>
        <row r="81">
          <cell r="B81">
            <v>8133</v>
          </cell>
          <cell r="C81" t="str">
            <v>Boat, Push</v>
          </cell>
          <cell r="D81" t="str">
            <v>Size</v>
          </cell>
          <cell r="E81" t="str">
            <v>45'x21'x6'</v>
          </cell>
          <cell r="F81" t="str">
            <v>to 435</v>
          </cell>
          <cell r="G81" t="str">
            <v>Flat hull.</v>
          </cell>
          <cell r="H81" t="str">
            <v>hour</v>
          </cell>
          <cell r="I81">
            <v>227.27</v>
          </cell>
        </row>
        <row r="82">
          <cell r="B82">
            <v>8134</v>
          </cell>
          <cell r="C82" t="str">
            <v>Boat, Push</v>
          </cell>
          <cell r="D82" t="str">
            <v>Size</v>
          </cell>
          <cell r="E82" t="str">
            <v>54'x21'x6'</v>
          </cell>
          <cell r="F82" t="str">
            <v>to 525</v>
          </cell>
          <cell r="G82" t="str">
            <v>Flat hull.</v>
          </cell>
          <cell r="H82" t="str">
            <v>hour</v>
          </cell>
          <cell r="I82">
            <v>282.11</v>
          </cell>
        </row>
        <row r="83">
          <cell r="B83">
            <v>8135</v>
          </cell>
          <cell r="C83" t="str">
            <v>Boat, Push</v>
          </cell>
          <cell r="D83" t="str">
            <v>Size</v>
          </cell>
          <cell r="E83" t="str">
            <v>58'x24'x7.5'</v>
          </cell>
          <cell r="F83" t="str">
            <v>to 705</v>
          </cell>
          <cell r="G83" t="str">
            <v>Flat hull.</v>
          </cell>
          <cell r="H83" t="str">
            <v>hour</v>
          </cell>
          <cell r="I83">
            <v>340.76</v>
          </cell>
        </row>
        <row r="84">
          <cell r="B84">
            <v>8136</v>
          </cell>
          <cell r="C84" t="str">
            <v>Boat, Push</v>
          </cell>
          <cell r="D84" t="str">
            <v>Size</v>
          </cell>
          <cell r="E84" t="str">
            <v>64'x25'x8'</v>
          </cell>
          <cell r="F84" t="str">
            <v>to 870</v>
          </cell>
          <cell r="G84" t="str">
            <v>Flat hull.</v>
          </cell>
          <cell r="H84" t="str">
            <v>hour</v>
          </cell>
          <cell r="I84">
            <v>375.08</v>
          </cell>
        </row>
        <row r="85">
          <cell r="B85">
            <v>8140</v>
          </cell>
          <cell r="C85" t="str">
            <v>Boat, Tug</v>
          </cell>
          <cell r="D85" t="str">
            <v>Length</v>
          </cell>
          <cell r="E85" t="str">
            <v>16 Ft</v>
          </cell>
          <cell r="F85" t="str">
            <v>to 100</v>
          </cell>
          <cell r="H85" t="str">
            <v>hour</v>
          </cell>
          <cell r="I85">
            <v>45.23</v>
          </cell>
        </row>
        <row r="86">
          <cell r="B86">
            <v>8141</v>
          </cell>
          <cell r="C86" t="str">
            <v>Boat, Tug</v>
          </cell>
          <cell r="D86" t="str">
            <v>Length</v>
          </cell>
          <cell r="E86" t="str">
            <v>18 Ft</v>
          </cell>
          <cell r="F86" t="str">
            <v>to 175</v>
          </cell>
          <cell r="H86" t="str">
            <v>hour</v>
          </cell>
          <cell r="I86">
            <v>65.790000000000006</v>
          </cell>
        </row>
        <row r="87">
          <cell r="B87">
            <v>8142</v>
          </cell>
          <cell r="C87" t="str">
            <v>Boat, Tug</v>
          </cell>
          <cell r="D87" t="str">
            <v>Length</v>
          </cell>
          <cell r="E87" t="str">
            <v>26 Ft</v>
          </cell>
          <cell r="F87" t="str">
            <v>to 250</v>
          </cell>
          <cell r="H87" t="str">
            <v>hour</v>
          </cell>
          <cell r="I87">
            <v>82.83</v>
          </cell>
        </row>
        <row r="88">
          <cell r="B88">
            <v>8143</v>
          </cell>
          <cell r="C88" t="str">
            <v>Boat, Tug</v>
          </cell>
          <cell r="D88" t="str">
            <v>Length</v>
          </cell>
          <cell r="E88" t="str">
            <v>40 Ft</v>
          </cell>
          <cell r="F88" t="str">
            <v>to 380</v>
          </cell>
          <cell r="H88" t="str">
            <v>hour</v>
          </cell>
          <cell r="I88">
            <v>207.27</v>
          </cell>
        </row>
        <row r="89">
          <cell r="B89">
            <v>8144</v>
          </cell>
          <cell r="C89" t="str">
            <v>Boat, Tug</v>
          </cell>
          <cell r="D89" t="str">
            <v>Length</v>
          </cell>
          <cell r="E89" t="str">
            <v>51 Ft</v>
          </cell>
          <cell r="F89" t="str">
            <v>to 700</v>
          </cell>
          <cell r="H89" t="str">
            <v>hour</v>
          </cell>
          <cell r="I89">
            <v>285.33</v>
          </cell>
        </row>
        <row r="90">
          <cell r="B90">
            <v>8145</v>
          </cell>
          <cell r="C90" t="str">
            <v>Jet Ski</v>
          </cell>
          <cell r="D90" t="str">
            <v>3-seater</v>
          </cell>
          <cell r="H90" t="str">
            <v>hour</v>
          </cell>
          <cell r="I90">
            <v>28.09</v>
          </cell>
        </row>
        <row r="91">
          <cell r="B91">
            <v>8146</v>
          </cell>
          <cell r="C91" t="str">
            <v>Jet Ski</v>
          </cell>
          <cell r="H91" t="str">
            <v>hour</v>
          </cell>
          <cell r="I91">
            <v>8.7200000000000006</v>
          </cell>
        </row>
        <row r="92">
          <cell r="B92">
            <v>8147</v>
          </cell>
          <cell r="C92" t="str">
            <v>Boat, Inflatable Rescue
Raft</v>
          </cell>
          <cell r="D92" t="str">
            <v>Zodiac</v>
          </cell>
          <cell r="F92">
            <v>0</v>
          </cell>
          <cell r="H92" t="str">
            <v>hour</v>
          </cell>
          <cell r="I92">
            <v>1.1499999999999999</v>
          </cell>
        </row>
        <row r="93">
          <cell r="B93">
            <v>8148</v>
          </cell>
          <cell r="C93" t="str">
            <v>Boat, Runabout</v>
          </cell>
          <cell r="D93" t="str">
            <v>1544 lbs</v>
          </cell>
          <cell r="E93" t="str">
            <v>11 passenger capacity</v>
          </cell>
          <cell r="F93" t="str">
            <v>190-250</v>
          </cell>
          <cell r="H93" t="str">
            <v>hour</v>
          </cell>
          <cell r="I93">
            <v>66.430000000000007</v>
          </cell>
        </row>
        <row r="94">
          <cell r="B94">
            <v>8149</v>
          </cell>
          <cell r="C94" t="str">
            <v>Boat, Removable Engine</v>
          </cell>
          <cell r="D94" t="str">
            <v>2000 Johnson Outboard Motor w 15"
shaft</v>
          </cell>
          <cell r="F94">
            <v>15</v>
          </cell>
          <cell r="H94" t="str">
            <v>hour</v>
          </cell>
          <cell r="I94">
            <v>1.6</v>
          </cell>
        </row>
        <row r="95">
          <cell r="B95">
            <v>8150</v>
          </cell>
          <cell r="C95" t="str">
            <v>Pavement Brooms</v>
          </cell>
          <cell r="D95" t="str">
            <v>Self Propelled</v>
          </cell>
          <cell r="F95" t="str">
            <v>to 37</v>
          </cell>
          <cell r="H95" t="str">
            <v>hour</v>
          </cell>
          <cell r="I95">
            <v>24.08</v>
          </cell>
        </row>
        <row r="96">
          <cell r="B96">
            <v>8151</v>
          </cell>
          <cell r="C96" t="str">
            <v>Broom, Pavement</v>
          </cell>
          <cell r="D96" t="str">
            <v>Broom Length</v>
          </cell>
          <cell r="E96" t="str">
            <v>96 In</v>
          </cell>
          <cell r="F96" t="str">
            <v>to 100</v>
          </cell>
          <cell r="H96" t="str">
            <v>hour</v>
          </cell>
          <cell r="I96">
            <v>31.17</v>
          </cell>
        </row>
        <row r="97">
          <cell r="B97">
            <v>8153</v>
          </cell>
          <cell r="C97" t="str">
            <v>Broom, Pavement, Mounted</v>
          </cell>
          <cell r="D97" t="str">
            <v>Broom Length</v>
          </cell>
          <cell r="E97" t="str">
            <v>72 In</v>
          </cell>
          <cell r="F97" t="str">
            <v>to 18</v>
          </cell>
          <cell r="G97" t="str">
            <v>Add Prime Mover cost for
total rate</v>
          </cell>
          <cell r="H97" t="str">
            <v>hour</v>
          </cell>
          <cell r="I97">
            <v>5.76</v>
          </cell>
        </row>
        <row r="98">
          <cell r="B98">
            <v>8154</v>
          </cell>
          <cell r="C98" t="str">
            <v>Broom, Pavement, Pull</v>
          </cell>
          <cell r="D98" t="str">
            <v>Broom Length</v>
          </cell>
          <cell r="E98" t="str">
            <v>84 In</v>
          </cell>
          <cell r="F98" t="str">
            <v>to 20</v>
          </cell>
          <cell r="G98" t="str">
            <v>Add Prime Mover cost for total
rate</v>
          </cell>
          <cell r="H98" t="str">
            <v>hour</v>
          </cell>
          <cell r="I98">
            <v>15.32</v>
          </cell>
        </row>
        <row r="99">
          <cell r="B99">
            <v>8155</v>
          </cell>
          <cell r="C99" t="str">
            <v>Broom, Pavement</v>
          </cell>
          <cell r="D99" t="str">
            <v>Broom Length</v>
          </cell>
          <cell r="E99" t="str">
            <v>72 In</v>
          </cell>
          <cell r="F99" t="str">
            <v>to 35</v>
          </cell>
          <cell r="H99" t="str">
            <v>hour</v>
          </cell>
          <cell r="I99">
            <v>24.57</v>
          </cell>
        </row>
        <row r="100">
          <cell r="B100">
            <v>8157</v>
          </cell>
          <cell r="C100" t="str">
            <v>Sweeper, Pavement</v>
          </cell>
          <cell r="F100" t="str">
            <v>to 110</v>
          </cell>
          <cell r="H100" t="str">
            <v>hour</v>
          </cell>
          <cell r="I100">
            <v>85.2</v>
          </cell>
        </row>
        <row r="101">
          <cell r="B101">
            <v>8158</v>
          </cell>
          <cell r="C101" t="str">
            <v>Sweeper, Pavement</v>
          </cell>
          <cell r="F101" t="str">
            <v>to 230</v>
          </cell>
          <cell r="H101" t="str">
            <v>hour</v>
          </cell>
          <cell r="I101">
            <v>100.11</v>
          </cell>
        </row>
        <row r="102">
          <cell r="B102">
            <v>8180</v>
          </cell>
          <cell r="C102" t="str">
            <v>Bus</v>
          </cell>
          <cell r="F102" t="str">
            <v>to 150</v>
          </cell>
          <cell r="H102" t="str">
            <v>hour</v>
          </cell>
          <cell r="I102">
            <v>21.9</v>
          </cell>
        </row>
        <row r="103">
          <cell r="B103">
            <v>8181</v>
          </cell>
          <cell r="C103" t="str">
            <v>Bus</v>
          </cell>
          <cell r="F103" t="str">
            <v>to 210</v>
          </cell>
          <cell r="H103" t="str">
            <v>hour</v>
          </cell>
          <cell r="I103">
            <v>26.18</v>
          </cell>
        </row>
        <row r="104">
          <cell r="B104">
            <v>8182</v>
          </cell>
          <cell r="C104" t="str">
            <v>Bus</v>
          </cell>
          <cell r="F104" t="str">
            <v>to 300</v>
          </cell>
          <cell r="H104" t="str">
            <v>hour</v>
          </cell>
          <cell r="I104">
            <v>40.21</v>
          </cell>
        </row>
        <row r="105">
          <cell r="B105">
            <v>8183</v>
          </cell>
          <cell r="C105" t="str">
            <v>Blower</v>
          </cell>
          <cell r="D105" t="str">
            <v>Gasoline powered Toro Pro Force</v>
          </cell>
          <cell r="F105">
            <v>27</v>
          </cell>
          <cell r="H105" t="str">
            <v>hour</v>
          </cell>
          <cell r="I105">
            <v>15.62</v>
          </cell>
        </row>
        <row r="106">
          <cell r="B106" t="str">
            <v>8183-1</v>
          </cell>
          <cell r="C106" t="str">
            <v>Mosquito Sprayer</v>
          </cell>
          <cell r="D106" t="str">
            <v>2015 Adapco
Guardian 95 ES</v>
          </cell>
          <cell r="E106" t="str">
            <v>15-gal; 350 lbs</v>
          </cell>
          <cell r="H106" t="str">
            <v>hour</v>
          </cell>
          <cell r="I106">
            <v>19.09</v>
          </cell>
        </row>
        <row r="107">
          <cell r="B107">
            <v>8184</v>
          </cell>
          <cell r="C107" t="str">
            <v>Back-Pack Blower</v>
          </cell>
          <cell r="F107" t="str">
            <v>to 4.4</v>
          </cell>
          <cell r="H107" t="str">
            <v>hour</v>
          </cell>
          <cell r="I107">
            <v>1.55</v>
          </cell>
        </row>
        <row r="108">
          <cell r="B108">
            <v>8185</v>
          </cell>
          <cell r="C108" t="str">
            <v>Walk-Behind Blower</v>
          </cell>
          <cell r="F108">
            <v>13</v>
          </cell>
          <cell r="H108" t="str">
            <v>hour</v>
          </cell>
          <cell r="I108">
            <v>6.93</v>
          </cell>
        </row>
        <row r="109">
          <cell r="B109">
            <v>8187</v>
          </cell>
          <cell r="C109" t="str">
            <v>Chainsaw</v>
          </cell>
          <cell r="D109" t="str">
            <v>Bar Length = 20 in</v>
          </cell>
          <cell r="E109" t="str">
            <v>3.0 cu in</v>
          </cell>
          <cell r="F109">
            <v>3</v>
          </cell>
          <cell r="H109" t="str">
            <v>hour</v>
          </cell>
          <cell r="I109">
            <v>1.94</v>
          </cell>
        </row>
        <row r="110">
          <cell r="B110">
            <v>8188</v>
          </cell>
          <cell r="C110" t="str">
            <v>Chainsaw</v>
          </cell>
          <cell r="D110" t="str">
            <v>Bar Length = 20 in</v>
          </cell>
          <cell r="E110" t="str">
            <v>5.0 cu in</v>
          </cell>
          <cell r="F110">
            <v>6</v>
          </cell>
          <cell r="H110" t="str">
            <v>hour</v>
          </cell>
          <cell r="I110">
            <v>3.39</v>
          </cell>
        </row>
        <row r="111">
          <cell r="B111">
            <v>8189</v>
          </cell>
          <cell r="C111" t="str">
            <v>Chainsaw</v>
          </cell>
          <cell r="D111" t="str">
            <v>Bar Length = 20 in</v>
          </cell>
          <cell r="E111" t="str">
            <v>6.0 cu in</v>
          </cell>
          <cell r="F111">
            <v>7</v>
          </cell>
          <cell r="H111" t="str">
            <v>hour</v>
          </cell>
          <cell r="I111">
            <v>3.6</v>
          </cell>
        </row>
        <row r="112">
          <cell r="B112">
            <v>8190</v>
          </cell>
          <cell r="C112" t="str">
            <v>Chain Saw</v>
          </cell>
          <cell r="D112" t="str">
            <v>Bar Length = 16 in</v>
          </cell>
          <cell r="E112" t="str">
            <v>2.5 cu in</v>
          </cell>
          <cell r="F112">
            <v>2</v>
          </cell>
          <cell r="H112" t="str">
            <v>hour</v>
          </cell>
          <cell r="I112">
            <v>2.0699999999999998</v>
          </cell>
        </row>
        <row r="113">
          <cell r="B113">
            <v>8191</v>
          </cell>
          <cell r="C113" t="str">
            <v>Chain Saw</v>
          </cell>
          <cell r="D113" t="str">
            <v>Bar Length = 25 in</v>
          </cell>
          <cell r="E113" t="str">
            <v>7.5 cu in</v>
          </cell>
          <cell r="F113">
            <v>8</v>
          </cell>
          <cell r="H113" t="str">
            <v>hour</v>
          </cell>
          <cell r="I113">
            <v>4.54</v>
          </cell>
        </row>
        <row r="114">
          <cell r="B114">
            <v>8192</v>
          </cell>
          <cell r="C114" t="str">
            <v>Chain Saw</v>
          </cell>
          <cell r="D114" t="str">
            <v>Bar Length = 18 in</v>
          </cell>
          <cell r="E114" t="str">
            <v>4.0 cu in</v>
          </cell>
          <cell r="F114">
            <v>3.2</v>
          </cell>
          <cell r="H114" t="str">
            <v>hour</v>
          </cell>
          <cell r="I114">
            <v>2.13</v>
          </cell>
        </row>
        <row r="115">
          <cell r="B115">
            <v>8193</v>
          </cell>
          <cell r="C115" t="str">
            <v>Skidder</v>
          </cell>
          <cell r="D115" t="str">
            <v>model 748 E</v>
          </cell>
          <cell r="F115" t="str">
            <v>to 173</v>
          </cell>
          <cell r="H115" t="str">
            <v>hour</v>
          </cell>
          <cell r="I115">
            <v>115.15</v>
          </cell>
        </row>
        <row r="116">
          <cell r="B116">
            <v>8194</v>
          </cell>
          <cell r="C116" t="str">
            <v>Skidder</v>
          </cell>
          <cell r="D116" t="str">
            <v>model 648 G11</v>
          </cell>
          <cell r="F116" t="str">
            <v>to 177</v>
          </cell>
          <cell r="H116" t="str">
            <v>hour</v>
          </cell>
          <cell r="I116">
            <v>138.72999999999999</v>
          </cell>
        </row>
        <row r="117">
          <cell r="B117">
            <v>8195</v>
          </cell>
          <cell r="C117" t="str">
            <v>Cutter, Brush</v>
          </cell>
          <cell r="D117" t="str">
            <v>Cutter Size</v>
          </cell>
          <cell r="E117" t="str">
            <v>8 ft</v>
          </cell>
          <cell r="F117" t="str">
            <v>to 150</v>
          </cell>
          <cell r="H117" t="str">
            <v>hour</v>
          </cell>
          <cell r="I117">
            <v>124.22</v>
          </cell>
        </row>
        <row r="118">
          <cell r="B118">
            <v>8196</v>
          </cell>
          <cell r="C118" t="str">
            <v>Cutter, Brush</v>
          </cell>
          <cell r="D118" t="str">
            <v>Cutter Size</v>
          </cell>
          <cell r="E118" t="str">
            <v>8 ft</v>
          </cell>
          <cell r="F118" t="str">
            <v>to 190</v>
          </cell>
          <cell r="H118" t="str">
            <v>hour</v>
          </cell>
          <cell r="I118">
            <v>137.38</v>
          </cell>
        </row>
        <row r="119">
          <cell r="B119">
            <v>8197</v>
          </cell>
          <cell r="C119" t="str">
            <v>Cutter, Brush</v>
          </cell>
          <cell r="D119" t="str">
            <v>Cutter Size</v>
          </cell>
          <cell r="E119" t="str">
            <v>10 ft</v>
          </cell>
          <cell r="F119" t="str">
            <v>to 245</v>
          </cell>
          <cell r="H119" t="str">
            <v>hour</v>
          </cell>
          <cell r="I119">
            <v>144.78</v>
          </cell>
        </row>
        <row r="120">
          <cell r="B120">
            <v>8198</v>
          </cell>
          <cell r="C120" t="str">
            <v>Bruncher Cutter</v>
          </cell>
          <cell r="D120" t="str">
            <v>Cutter, Brush - 247 hp, 1997
Model
511 Feller</v>
          </cell>
          <cell r="F120" t="str">
            <v>to 247</v>
          </cell>
          <cell r="H120" t="str">
            <v>hour</v>
          </cell>
          <cell r="I120">
            <v>198.34</v>
          </cell>
        </row>
        <row r="121">
          <cell r="B121">
            <v>8199</v>
          </cell>
          <cell r="C121" t="str">
            <v>Log Trailer</v>
          </cell>
          <cell r="D121" t="str">
            <v>40 ft</v>
          </cell>
          <cell r="F121">
            <v>0</v>
          </cell>
          <cell r="H121" t="str">
            <v>hour</v>
          </cell>
          <cell r="I121">
            <v>10.29</v>
          </cell>
        </row>
        <row r="122">
          <cell r="B122">
            <v>8200</v>
          </cell>
          <cell r="C122" t="str">
            <v>Chipper, Brush</v>
          </cell>
          <cell r="D122" t="str">
            <v>Chipping Capacity</v>
          </cell>
          <cell r="E122" t="str">
            <v>6 In</v>
          </cell>
          <cell r="F122" t="str">
            <v>to 35</v>
          </cell>
          <cell r="G122" t="str">
            <v>Trailer Mounted.</v>
          </cell>
          <cell r="H122" t="str">
            <v>hour</v>
          </cell>
          <cell r="I122">
            <v>9.1</v>
          </cell>
        </row>
        <row r="123">
          <cell r="B123">
            <v>8201</v>
          </cell>
          <cell r="C123" t="str">
            <v>Chipper, Brush</v>
          </cell>
          <cell r="D123" t="str">
            <v>Chipping Capacity</v>
          </cell>
          <cell r="E123" t="str">
            <v>9 In</v>
          </cell>
          <cell r="F123" t="str">
            <v>to 65</v>
          </cell>
          <cell r="G123" t="str">
            <v>Trailer Mounted.</v>
          </cell>
          <cell r="H123" t="str">
            <v>hour</v>
          </cell>
          <cell r="I123">
            <v>17.3</v>
          </cell>
        </row>
        <row r="124">
          <cell r="B124">
            <v>8202</v>
          </cell>
          <cell r="C124" t="str">
            <v>Chipper, Brush</v>
          </cell>
          <cell r="D124" t="str">
            <v>Chipping Capacity</v>
          </cell>
          <cell r="E124" t="str">
            <v>12 In</v>
          </cell>
          <cell r="F124" t="str">
            <v>to 100</v>
          </cell>
          <cell r="G124" t="str">
            <v>Trailer Mounted.</v>
          </cell>
          <cell r="H124" t="str">
            <v>hour</v>
          </cell>
          <cell r="I124">
            <v>32.26</v>
          </cell>
        </row>
        <row r="125">
          <cell r="B125">
            <v>8203</v>
          </cell>
          <cell r="C125" t="str">
            <v>Chipper, Brush</v>
          </cell>
          <cell r="D125" t="str">
            <v>Chipping Capacity</v>
          </cell>
          <cell r="E125" t="str">
            <v>15 In</v>
          </cell>
          <cell r="F125" t="str">
            <v>to 125</v>
          </cell>
          <cell r="G125" t="str">
            <v>Trailer Mounted.</v>
          </cell>
          <cell r="H125" t="str">
            <v>hour</v>
          </cell>
          <cell r="I125">
            <v>34.17</v>
          </cell>
        </row>
        <row r="126">
          <cell r="B126">
            <v>8204</v>
          </cell>
          <cell r="C126" t="str">
            <v>Chipper, Brush</v>
          </cell>
          <cell r="D126" t="str">
            <v>Chipping Capacity</v>
          </cell>
          <cell r="E126" t="str">
            <v>18 In</v>
          </cell>
          <cell r="F126" t="str">
            <v>to 200</v>
          </cell>
          <cell r="G126" t="str">
            <v>Trailer Mounted.</v>
          </cell>
          <cell r="H126" t="str">
            <v>hour</v>
          </cell>
          <cell r="I126">
            <v>51.12</v>
          </cell>
        </row>
        <row r="127">
          <cell r="B127">
            <v>8208</v>
          </cell>
          <cell r="C127" t="str">
            <v>Loader - Tractor -
Knuckleboom</v>
          </cell>
          <cell r="D127" t="str">
            <v>model Barko 595
ML</v>
          </cell>
          <cell r="F127" t="str">
            <v>to 173</v>
          </cell>
          <cell r="H127" t="str">
            <v>hour</v>
          </cell>
          <cell r="I127">
            <v>172.12</v>
          </cell>
        </row>
        <row r="128">
          <cell r="B128">
            <v>8209</v>
          </cell>
          <cell r="C128" t="str">
            <v>Loader - Wheel</v>
          </cell>
          <cell r="D128" t="str">
            <v>model 210 w/
Buck Saw 50 inch Bar</v>
          </cell>
          <cell r="F128" t="str">
            <v>to 240</v>
          </cell>
          <cell r="H128" t="str">
            <v>hour</v>
          </cell>
          <cell r="I128">
            <v>95.11</v>
          </cell>
        </row>
        <row r="129">
          <cell r="B129">
            <v>8210</v>
          </cell>
          <cell r="C129" t="str">
            <v>Clamshell &amp; Dragline,
Crawler</v>
          </cell>
          <cell r="E129" t="str">
            <v>149,999 lbs</v>
          </cell>
          <cell r="F129" t="str">
            <v>to 235</v>
          </cell>
          <cell r="G129" t="str">
            <v>Bucket not included in
rate.</v>
          </cell>
          <cell r="H129" t="str">
            <v>hour</v>
          </cell>
          <cell r="I129">
            <v>131.38</v>
          </cell>
        </row>
        <row r="130">
          <cell r="B130">
            <v>8211</v>
          </cell>
          <cell r="C130" t="str">
            <v>Clamshell &amp; Dragline,
Crawler</v>
          </cell>
          <cell r="E130" t="str">
            <v>250,000 lbs</v>
          </cell>
          <cell r="F130" t="str">
            <v>to 520</v>
          </cell>
          <cell r="G130" t="str">
            <v>Bucket not included in
rate.</v>
          </cell>
          <cell r="H130" t="str">
            <v>hour</v>
          </cell>
          <cell r="I130">
            <v>174.33</v>
          </cell>
        </row>
        <row r="131">
          <cell r="B131">
            <v>8212</v>
          </cell>
          <cell r="C131" t="str">
            <v>Clamshell &amp; Dragline,
Truck</v>
          </cell>
          <cell r="F131" t="str">
            <v>to 240</v>
          </cell>
          <cell r="G131" t="str">
            <v>Bucket not included in
rate.</v>
          </cell>
          <cell r="H131" t="str">
            <v>hour</v>
          </cell>
          <cell r="I131">
            <v>142.26</v>
          </cell>
        </row>
        <row r="132">
          <cell r="B132">
            <v>8217</v>
          </cell>
          <cell r="C132" t="str">
            <v>Compactor</v>
          </cell>
          <cell r="D132" t="str">
            <v>2-ton pavement
roller</v>
          </cell>
          <cell r="E132" t="str">
            <v>to 76" wide</v>
          </cell>
          <cell r="F132">
            <v>40</v>
          </cell>
          <cell r="H132" t="str">
            <v>hour</v>
          </cell>
          <cell r="I132">
            <v>27.29</v>
          </cell>
        </row>
        <row r="133">
          <cell r="B133">
            <v>8218</v>
          </cell>
          <cell r="C133" t="str">
            <v>BOMAG Compactor</v>
          </cell>
          <cell r="D133" t="str">
            <v>BW100AD-3</v>
          </cell>
          <cell r="F133">
            <v>33</v>
          </cell>
          <cell r="H133" t="str">
            <v>Hour</v>
          </cell>
          <cell r="I133">
            <v>29.33</v>
          </cell>
        </row>
        <row r="134">
          <cell r="B134">
            <v>8219</v>
          </cell>
          <cell r="C134" t="str">
            <v>Compactor -2-Ton Pavement Roller</v>
          </cell>
          <cell r="D134" t="str">
            <v>Single Drum
Vibratoty Compactor</v>
          </cell>
          <cell r="E134" t="str">
            <v>to 2.9 Ton</v>
          </cell>
          <cell r="F134">
            <v>28</v>
          </cell>
          <cell r="H134" t="str">
            <v>hour</v>
          </cell>
          <cell r="I134">
            <v>29.12</v>
          </cell>
        </row>
        <row r="135">
          <cell r="B135">
            <v>8220</v>
          </cell>
          <cell r="C135" t="str">
            <v>Compactor</v>
          </cell>
          <cell r="F135" t="str">
            <v>to 10</v>
          </cell>
          <cell r="H135" t="str">
            <v>hour</v>
          </cell>
          <cell r="I135">
            <v>15.32</v>
          </cell>
        </row>
        <row r="136">
          <cell r="B136">
            <v>8221</v>
          </cell>
          <cell r="C136" t="str">
            <v>Compactor, Towed,
Vibratory Drum</v>
          </cell>
          <cell r="F136" t="str">
            <v>to 45</v>
          </cell>
          <cell r="G136" t="str">
            <v>Plus tow Truck</v>
          </cell>
          <cell r="H136" t="str">
            <v>hour</v>
          </cell>
          <cell r="I136">
            <v>35.01</v>
          </cell>
        </row>
        <row r="137">
          <cell r="B137">
            <v>8222</v>
          </cell>
          <cell r="C137" t="str">
            <v>Compactor, Vibratory,
Drum</v>
          </cell>
          <cell r="F137" t="str">
            <v>to 75</v>
          </cell>
          <cell r="H137" t="str">
            <v>hour</v>
          </cell>
          <cell r="I137">
            <v>25.34</v>
          </cell>
        </row>
        <row r="138">
          <cell r="B138">
            <v>8223</v>
          </cell>
          <cell r="C138" t="str">
            <v>Compactor, Pneumatic,
Wheel</v>
          </cell>
          <cell r="F138" t="str">
            <v>to 100</v>
          </cell>
          <cell r="H138" t="str">
            <v>hour</v>
          </cell>
          <cell r="I138">
            <v>52.15</v>
          </cell>
        </row>
        <row r="139">
          <cell r="B139">
            <v>8224</v>
          </cell>
          <cell r="C139" t="str">
            <v>Vibratory Compactor</v>
          </cell>
          <cell r="D139" t="str">
            <v>Caterpillar CP-
563D</v>
          </cell>
          <cell r="F139">
            <v>145</v>
          </cell>
          <cell r="H139" t="str">
            <v>hour</v>
          </cell>
          <cell r="I139">
            <v>60.75</v>
          </cell>
        </row>
        <row r="140">
          <cell r="B140">
            <v>8225</v>
          </cell>
          <cell r="C140" t="str">
            <v>Compactor, Sanitation</v>
          </cell>
          <cell r="F140" t="str">
            <v>to 300</v>
          </cell>
          <cell r="H140" t="str">
            <v>hour</v>
          </cell>
          <cell r="I140">
            <v>97.46</v>
          </cell>
        </row>
        <row r="141">
          <cell r="B141">
            <v>8226</v>
          </cell>
          <cell r="C141" t="str">
            <v>Compactor, Sanitation</v>
          </cell>
          <cell r="F141" t="str">
            <v>to 400</v>
          </cell>
          <cell r="H141" t="str">
            <v>hour</v>
          </cell>
          <cell r="I141">
            <v>156.79</v>
          </cell>
        </row>
        <row r="142">
          <cell r="B142">
            <v>8227</v>
          </cell>
          <cell r="C142" t="str">
            <v>Compactor, Sanitation</v>
          </cell>
          <cell r="F142">
            <v>535</v>
          </cell>
          <cell r="H142" t="str">
            <v>hour</v>
          </cell>
          <cell r="I142">
            <v>308.62</v>
          </cell>
        </row>
        <row r="143">
          <cell r="B143">
            <v>8228</v>
          </cell>
          <cell r="C143" t="str">
            <v>Compactor, Towed,
Pneumatic, Wheel</v>
          </cell>
          <cell r="D143" t="str">
            <v>Hercules PT-11,</v>
          </cell>
          <cell r="E143" t="str">
            <v>10,000 lbs</v>
          </cell>
          <cell r="G143" t="str">
            <v>11-Wheels (Towed)</v>
          </cell>
          <cell r="H143" t="str">
            <v>hour</v>
          </cell>
          <cell r="I143">
            <v>18.71</v>
          </cell>
        </row>
        <row r="144">
          <cell r="B144">
            <v>8229</v>
          </cell>
          <cell r="C144" t="str">
            <v>Compactor,Towed Steel Drum Static Compactor</v>
          </cell>
          <cell r="D144" t="str">
            <v>GTD-54120</v>
          </cell>
          <cell r="E144" t="str">
            <v>20,000 lbs</v>
          </cell>
          <cell r="G144" t="str">
            <v>Grid Drum (Towed)</v>
          </cell>
          <cell r="H144" t="str">
            <v>hour</v>
          </cell>
          <cell r="I144">
            <v>23.95</v>
          </cell>
        </row>
        <row r="145">
          <cell r="B145">
            <v>8240</v>
          </cell>
          <cell r="C145" t="str">
            <v>Feeder, Grizzly</v>
          </cell>
          <cell r="F145" t="str">
            <v>to 35</v>
          </cell>
          <cell r="H145" t="str">
            <v>hour</v>
          </cell>
          <cell r="I145">
            <v>27.43</v>
          </cell>
        </row>
        <row r="146">
          <cell r="B146">
            <v>8241</v>
          </cell>
          <cell r="C146" t="str">
            <v>Feeder, Grizzly</v>
          </cell>
          <cell r="F146" t="str">
            <v>to 55</v>
          </cell>
          <cell r="H146" t="str">
            <v>hour</v>
          </cell>
          <cell r="I146">
            <v>34.74</v>
          </cell>
        </row>
        <row r="147">
          <cell r="B147">
            <v>8242</v>
          </cell>
          <cell r="C147" t="str">
            <v>Feeder, Grizzly</v>
          </cell>
          <cell r="F147" t="str">
            <v>to 75</v>
          </cell>
          <cell r="H147" t="str">
            <v>hour</v>
          </cell>
          <cell r="I147">
            <v>65.75</v>
          </cell>
        </row>
        <row r="148">
          <cell r="B148">
            <v>8250</v>
          </cell>
          <cell r="C148" t="str">
            <v>Dozer, Crawler</v>
          </cell>
          <cell r="D148" t="str">
            <v>Deere 450J LT</v>
          </cell>
          <cell r="F148" t="str">
            <v>to 75</v>
          </cell>
          <cell r="H148" t="str">
            <v>hour</v>
          </cell>
          <cell r="I148">
            <v>55.15</v>
          </cell>
        </row>
        <row r="149">
          <cell r="B149">
            <v>8251</v>
          </cell>
          <cell r="C149" t="str">
            <v>Dozer, Crawler</v>
          </cell>
          <cell r="D149" t="str">
            <v>Deere 650K LGP;
ROPS/FOPS</v>
          </cell>
          <cell r="F149" t="str">
            <v>to 105</v>
          </cell>
          <cell r="H149" t="str">
            <v>hour</v>
          </cell>
          <cell r="I149">
            <v>73.31</v>
          </cell>
        </row>
        <row r="150">
          <cell r="B150">
            <v>8252</v>
          </cell>
          <cell r="C150" t="str">
            <v>Dozer, Crawler</v>
          </cell>
          <cell r="F150" t="str">
            <v>to 160</v>
          </cell>
          <cell r="H150" t="str">
            <v>hour</v>
          </cell>
          <cell r="I150">
            <v>95.45</v>
          </cell>
        </row>
        <row r="151">
          <cell r="B151">
            <v>8253</v>
          </cell>
          <cell r="C151" t="str">
            <v>Dozer, Crawler</v>
          </cell>
          <cell r="F151" t="str">
            <v>to 250</v>
          </cell>
          <cell r="H151" t="str">
            <v>hour</v>
          </cell>
          <cell r="I151">
            <v>152.19999999999999</v>
          </cell>
        </row>
        <row r="152">
          <cell r="B152">
            <v>8254</v>
          </cell>
          <cell r="C152" t="str">
            <v>Dozer, Crawler</v>
          </cell>
          <cell r="F152" t="str">
            <v>to 360</v>
          </cell>
          <cell r="H152" t="str">
            <v>hour</v>
          </cell>
          <cell r="I152">
            <v>223.35</v>
          </cell>
        </row>
        <row r="153">
          <cell r="B153">
            <v>8255</v>
          </cell>
          <cell r="C153" t="str">
            <v>Dozer, Crawler</v>
          </cell>
          <cell r="D153" t="str">
            <v>Make/Model:
CAT D10T (disc. 2014);
Protection:
EROPS; Type Semi U</v>
          </cell>
          <cell r="F153" t="str">
            <v>to 574</v>
          </cell>
          <cell r="H153" t="str">
            <v>hour</v>
          </cell>
          <cell r="I153">
            <v>348.96</v>
          </cell>
        </row>
        <row r="154">
          <cell r="B154">
            <v>8256</v>
          </cell>
          <cell r="C154" t="str">
            <v>Dozer, Crawler</v>
          </cell>
          <cell r="F154" t="str">
            <v>to 850</v>
          </cell>
          <cell r="H154" t="str">
            <v>hour</v>
          </cell>
          <cell r="I154">
            <v>363.5</v>
          </cell>
        </row>
        <row r="155">
          <cell r="B155">
            <v>8260</v>
          </cell>
          <cell r="C155" t="str">
            <v>Dozer, Wheel</v>
          </cell>
          <cell r="F155" t="str">
            <v>to 300</v>
          </cell>
          <cell r="H155" t="str">
            <v>hour</v>
          </cell>
          <cell r="I155">
            <v>106.42</v>
          </cell>
        </row>
        <row r="156">
          <cell r="B156">
            <v>8261</v>
          </cell>
          <cell r="C156" t="str">
            <v>Dozer, Wheel</v>
          </cell>
          <cell r="F156" t="str">
            <v>to 400</v>
          </cell>
          <cell r="H156" t="str">
            <v>hour</v>
          </cell>
          <cell r="I156">
            <v>102.64</v>
          </cell>
        </row>
        <row r="157">
          <cell r="B157">
            <v>8262</v>
          </cell>
          <cell r="C157" t="str">
            <v>Dozer, Wheel</v>
          </cell>
          <cell r="F157" t="str">
            <v>to 500</v>
          </cell>
          <cell r="H157" t="str">
            <v>hour</v>
          </cell>
          <cell r="I157">
            <v>200.86</v>
          </cell>
        </row>
        <row r="158">
          <cell r="B158">
            <v>8263</v>
          </cell>
          <cell r="C158" t="str">
            <v>Dozer, Wheel</v>
          </cell>
          <cell r="F158" t="str">
            <v>to 625</v>
          </cell>
          <cell r="H158" t="str">
            <v>hour</v>
          </cell>
          <cell r="I158">
            <v>242.66</v>
          </cell>
        </row>
        <row r="159">
          <cell r="B159">
            <v>8269</v>
          </cell>
          <cell r="C159" t="str">
            <v>Box Scraper</v>
          </cell>
          <cell r="D159" t="str">
            <v>3 hitch attach for tractor; 2007
Befco</v>
          </cell>
          <cell r="F159">
            <v>0</v>
          </cell>
          <cell r="H159" t="str">
            <v>hour</v>
          </cell>
          <cell r="I159">
            <v>3.7</v>
          </cell>
        </row>
        <row r="160">
          <cell r="B160">
            <v>8270</v>
          </cell>
          <cell r="C160" t="str">
            <v>Bucket, Clamshell</v>
          </cell>
          <cell r="D160" t="str">
            <v>Capacity</v>
          </cell>
          <cell r="E160" t="str">
            <v>1.0 CY</v>
          </cell>
          <cell r="F160">
            <v>0</v>
          </cell>
          <cell r="G160" t="str">
            <v>Includes teeth. Does not
include
Clamshell &amp; Dragline</v>
          </cell>
          <cell r="H160" t="str">
            <v>hour</v>
          </cell>
          <cell r="I160">
            <v>4.74</v>
          </cell>
        </row>
        <row r="161">
          <cell r="B161">
            <v>8271</v>
          </cell>
          <cell r="C161" t="str">
            <v>Bucket, Clamshell</v>
          </cell>
          <cell r="D161" t="str">
            <v>Capacity</v>
          </cell>
          <cell r="E161" t="str">
            <v>2.5 CY</v>
          </cell>
          <cell r="F161">
            <v>0</v>
          </cell>
          <cell r="G161" t="str">
            <v>Includes teeth. Does not include
Clamshell &amp; Dragline</v>
          </cell>
          <cell r="H161" t="str">
            <v>hour</v>
          </cell>
          <cell r="I161">
            <v>9.1199999999999992</v>
          </cell>
        </row>
        <row r="162">
          <cell r="B162">
            <v>8272</v>
          </cell>
          <cell r="C162" t="str">
            <v>Bucket, Clamshell</v>
          </cell>
          <cell r="D162" t="str">
            <v>Capacity</v>
          </cell>
          <cell r="E162" t="str">
            <v>5.0 CY</v>
          </cell>
          <cell r="F162">
            <v>0</v>
          </cell>
          <cell r="G162" t="str">
            <v>Includes teeth. Does not
include
Clamshell &amp; Dragline</v>
          </cell>
          <cell r="H162" t="str">
            <v>hour</v>
          </cell>
          <cell r="I162">
            <v>13.62</v>
          </cell>
        </row>
        <row r="163">
          <cell r="B163">
            <v>8273</v>
          </cell>
          <cell r="C163" t="str">
            <v>Bucket, Clamshell</v>
          </cell>
          <cell r="D163" t="str">
            <v>Capacity</v>
          </cell>
          <cell r="E163" t="str">
            <v>7.5 CY</v>
          </cell>
          <cell r="F163">
            <v>0</v>
          </cell>
          <cell r="G163" t="str">
            <v>Includes teeth. Does not include
Clamshell &amp; Dragline</v>
          </cell>
          <cell r="H163" t="str">
            <v>hour</v>
          </cell>
          <cell r="I163">
            <v>26.52</v>
          </cell>
        </row>
        <row r="164">
          <cell r="B164">
            <v>8275</v>
          </cell>
          <cell r="C164" t="str">
            <v>Bucket, Dragline</v>
          </cell>
          <cell r="D164" t="str">
            <v>Capacity</v>
          </cell>
          <cell r="E164" t="str">
            <v>2.0 CY</v>
          </cell>
          <cell r="F164">
            <v>0</v>
          </cell>
          <cell r="G164" t="str">
            <v>Does not include
Clamshell &amp; Dragline</v>
          </cell>
          <cell r="H164" t="str">
            <v>hour</v>
          </cell>
          <cell r="I164">
            <v>4.0599999999999996</v>
          </cell>
        </row>
        <row r="165">
          <cell r="B165">
            <v>8276</v>
          </cell>
          <cell r="C165" t="str">
            <v>Bucket, Dragline</v>
          </cell>
          <cell r="D165" t="str">
            <v>Capacity</v>
          </cell>
          <cell r="E165" t="str">
            <v>5.0 CY</v>
          </cell>
          <cell r="F165">
            <v>0</v>
          </cell>
          <cell r="G165" t="str">
            <v>Does not include
Clamshell &amp; Dragline</v>
          </cell>
          <cell r="H165" t="str">
            <v>hour</v>
          </cell>
          <cell r="I165">
            <v>10.14</v>
          </cell>
        </row>
        <row r="166">
          <cell r="B166">
            <v>8277</v>
          </cell>
          <cell r="C166" t="str">
            <v>Bucket, Dragline</v>
          </cell>
          <cell r="D166" t="str">
            <v>Capacity</v>
          </cell>
          <cell r="E166" t="str">
            <v>10 CY</v>
          </cell>
          <cell r="F166">
            <v>0</v>
          </cell>
          <cell r="G166" t="str">
            <v>Does not include
Clamshell &amp; Dragline</v>
          </cell>
          <cell r="H166" t="str">
            <v>hour</v>
          </cell>
          <cell r="I166">
            <v>14.62</v>
          </cell>
        </row>
        <row r="167">
          <cell r="B167">
            <v>8278</v>
          </cell>
          <cell r="C167" t="str">
            <v>Bucket, Dragline</v>
          </cell>
          <cell r="D167" t="str">
            <v>Capacity</v>
          </cell>
          <cell r="E167" t="str">
            <v>14 CY</v>
          </cell>
          <cell r="F167">
            <v>0</v>
          </cell>
          <cell r="G167" t="str">
            <v>Does not include
Clamshell &amp; Dragline</v>
          </cell>
          <cell r="H167" t="str">
            <v>hour</v>
          </cell>
          <cell r="I167">
            <v>19.02</v>
          </cell>
        </row>
        <row r="168">
          <cell r="B168">
            <v>8280</v>
          </cell>
          <cell r="C168" t="str">
            <v>Excavator, Hydraulic</v>
          </cell>
          <cell r="D168" t="str">
            <v>Bucket Capacity</v>
          </cell>
          <cell r="E168" t="str">
            <v>0.5 CY</v>
          </cell>
          <cell r="F168" t="str">
            <v>to 45</v>
          </cell>
          <cell r="G168" t="str">
            <v>Crawler, Truck &amp; Wheel.
Includes bucket.</v>
          </cell>
          <cell r="H168" t="str">
            <v>hour</v>
          </cell>
          <cell r="I168">
            <v>20.46</v>
          </cell>
        </row>
        <row r="169">
          <cell r="B169">
            <v>8281</v>
          </cell>
          <cell r="C169" t="str">
            <v>Excavator, Hydraulic</v>
          </cell>
          <cell r="D169" t="str">
            <v>Bucket Capacity</v>
          </cell>
          <cell r="E169" t="str">
            <v>1.0 CY</v>
          </cell>
          <cell r="F169" t="str">
            <v>to 90</v>
          </cell>
          <cell r="G169" t="str">
            <v>Crawler, Truck &amp; Wheel.
Includes bucket.</v>
          </cell>
          <cell r="H169" t="str">
            <v>hour</v>
          </cell>
          <cell r="I169">
            <v>57.67</v>
          </cell>
        </row>
        <row r="170">
          <cell r="B170">
            <v>8282</v>
          </cell>
          <cell r="C170" t="str">
            <v>Excavator, Hydraulic</v>
          </cell>
          <cell r="D170" t="str">
            <v>Bucket Capacity</v>
          </cell>
          <cell r="E170" t="str">
            <v>1.5 CY</v>
          </cell>
          <cell r="F170" t="str">
            <v>to 160</v>
          </cell>
          <cell r="G170" t="str">
            <v>Crawler, Truck &amp; Wheel.
Includes bucket.</v>
          </cell>
          <cell r="H170" t="str">
            <v>hour</v>
          </cell>
          <cell r="I170">
            <v>82.48</v>
          </cell>
        </row>
        <row r="171">
          <cell r="B171">
            <v>8283</v>
          </cell>
          <cell r="C171" t="str">
            <v>Excavator, Hydraulic</v>
          </cell>
          <cell r="D171" t="str">
            <v>Bucket Capacity</v>
          </cell>
          <cell r="E171" t="str">
            <v>2.5 CY</v>
          </cell>
          <cell r="F171" t="str">
            <v>to 265</v>
          </cell>
          <cell r="G171" t="str">
            <v>Crawler, Truck &amp; Wheel.
Includes bucket.</v>
          </cell>
          <cell r="H171" t="str">
            <v>hour</v>
          </cell>
          <cell r="I171">
            <v>137.11000000000001</v>
          </cell>
        </row>
        <row r="172">
          <cell r="B172">
            <v>8284</v>
          </cell>
          <cell r="C172" t="str">
            <v>Excavator, Hydraulic</v>
          </cell>
          <cell r="D172" t="str">
            <v>Bucket Capacity</v>
          </cell>
          <cell r="E172" t="str">
            <v>4.5 CY</v>
          </cell>
          <cell r="F172" t="str">
            <v>to 420</v>
          </cell>
          <cell r="G172" t="str">
            <v>Crawler, Truck &amp; Wheel.
Includes bucket.</v>
          </cell>
          <cell r="H172" t="str">
            <v>hour</v>
          </cell>
          <cell r="I172">
            <v>272.66000000000003</v>
          </cell>
        </row>
        <row r="173">
          <cell r="B173">
            <v>8285</v>
          </cell>
          <cell r="C173" t="str">
            <v>Excavator, Hydraulic</v>
          </cell>
          <cell r="D173" t="str">
            <v>Bucket Capacity</v>
          </cell>
          <cell r="E173" t="str">
            <v>7.5 CY</v>
          </cell>
          <cell r="F173" t="str">
            <v>to 650</v>
          </cell>
          <cell r="G173" t="str">
            <v>Crawler, Truck &amp; Wheel.
Includes bucket.</v>
          </cell>
          <cell r="H173" t="str">
            <v>hour</v>
          </cell>
          <cell r="I173">
            <v>309.18</v>
          </cell>
        </row>
        <row r="174">
          <cell r="B174">
            <v>8286</v>
          </cell>
          <cell r="C174" t="str">
            <v>Excavator, Hydraulic</v>
          </cell>
          <cell r="D174" t="str">
            <v>Bucket Capacity</v>
          </cell>
          <cell r="E174" t="str">
            <v>12 CY</v>
          </cell>
          <cell r="F174" t="str">
            <v>to 1000</v>
          </cell>
          <cell r="G174" t="str">
            <v>Crawler, Truck &amp; Wheel.
Includes bucket.</v>
          </cell>
          <cell r="H174" t="str">
            <v>hour</v>
          </cell>
          <cell r="I174">
            <v>472.94</v>
          </cell>
        </row>
        <row r="175">
          <cell r="B175">
            <v>8287</v>
          </cell>
          <cell r="C175" t="str">
            <v>Excavator</v>
          </cell>
          <cell r="D175" t="str">
            <v>2007 model Gradall XL3100 III</v>
          </cell>
          <cell r="F175">
            <v>184</v>
          </cell>
          <cell r="H175" t="str">
            <v>hour</v>
          </cell>
          <cell r="I175">
            <v>104.57</v>
          </cell>
        </row>
        <row r="176">
          <cell r="B176">
            <v>8288</v>
          </cell>
          <cell r="C176" t="str">
            <v>Excavator</v>
          </cell>
          <cell r="D176" t="str">
            <v>2003 model Gradall XL4100 III</v>
          </cell>
          <cell r="F176">
            <v>238</v>
          </cell>
          <cell r="H176" t="str">
            <v>hour</v>
          </cell>
          <cell r="I176">
            <v>120.67</v>
          </cell>
        </row>
        <row r="177">
          <cell r="B177">
            <v>8289</v>
          </cell>
          <cell r="C177" t="str">
            <v>Excavator</v>
          </cell>
          <cell r="D177" t="str">
            <v>2006 model
Gradall XL5100</v>
          </cell>
          <cell r="F177">
            <v>230</v>
          </cell>
          <cell r="H177" t="str">
            <v>hour</v>
          </cell>
          <cell r="I177">
            <v>135.66</v>
          </cell>
        </row>
        <row r="178">
          <cell r="B178">
            <v>8290</v>
          </cell>
          <cell r="C178" t="str">
            <v>Trowel, Concrete</v>
          </cell>
          <cell r="D178" t="str">
            <v>Diameter</v>
          </cell>
          <cell r="E178" t="str">
            <v>48 In</v>
          </cell>
          <cell r="F178" t="str">
            <v>to 12</v>
          </cell>
          <cell r="H178" t="str">
            <v>hour</v>
          </cell>
          <cell r="I178">
            <v>4.46</v>
          </cell>
        </row>
        <row r="179">
          <cell r="B179">
            <v>8300</v>
          </cell>
          <cell r="C179" t="str">
            <v>Fork Lift</v>
          </cell>
          <cell r="D179" t="str">
            <v>Capacity</v>
          </cell>
          <cell r="E179" t="str">
            <v>6000 Lbs</v>
          </cell>
          <cell r="F179" t="str">
            <v>to 60</v>
          </cell>
          <cell r="H179" t="str">
            <v>hour</v>
          </cell>
          <cell r="I179">
            <v>13.63</v>
          </cell>
        </row>
        <row r="180">
          <cell r="B180">
            <v>8301</v>
          </cell>
          <cell r="C180" t="str">
            <v>Fork Lift</v>
          </cell>
          <cell r="D180" t="str">
            <v>Capacity</v>
          </cell>
          <cell r="E180" t="str">
            <v>12000 Lbs</v>
          </cell>
          <cell r="F180" t="str">
            <v>to 90</v>
          </cell>
          <cell r="H180" t="str">
            <v>hour</v>
          </cell>
          <cell r="I180">
            <v>18.66</v>
          </cell>
        </row>
        <row r="181">
          <cell r="B181">
            <v>8302</v>
          </cell>
          <cell r="C181" t="str">
            <v>Fork Lift</v>
          </cell>
          <cell r="D181" t="str">
            <v>Capacity</v>
          </cell>
          <cell r="E181" t="str">
            <v>18000 Lbs</v>
          </cell>
          <cell r="F181" t="str">
            <v>to 140</v>
          </cell>
          <cell r="H181" t="str">
            <v>hour</v>
          </cell>
          <cell r="I181">
            <v>26.03</v>
          </cell>
        </row>
        <row r="182">
          <cell r="B182">
            <v>8303</v>
          </cell>
          <cell r="C182" t="str">
            <v>Fork Lift</v>
          </cell>
          <cell r="D182" t="str">
            <v>Capacity</v>
          </cell>
          <cell r="E182" t="str">
            <v>50000 Lbs</v>
          </cell>
          <cell r="F182" t="str">
            <v>to 215</v>
          </cell>
          <cell r="H182" t="str">
            <v>hour</v>
          </cell>
          <cell r="I182">
            <v>57.41</v>
          </cell>
        </row>
        <row r="183">
          <cell r="B183">
            <v>8306</v>
          </cell>
          <cell r="C183" t="str">
            <v>Fork Lift  Material
Handler</v>
          </cell>
          <cell r="D183" t="str">
            <v>Diesel, CAT
TH360B</v>
          </cell>
          <cell r="E183" t="str">
            <v>6600-11500 gvwr lbs</v>
          </cell>
          <cell r="F183">
            <v>94.9</v>
          </cell>
          <cell r="G183" t="str">
            <v>3.1- 3.5 Mton</v>
          </cell>
          <cell r="H183" t="str">
            <v>hour</v>
          </cell>
          <cell r="I183">
            <v>46.49</v>
          </cell>
        </row>
        <row r="184">
          <cell r="B184">
            <v>8307</v>
          </cell>
          <cell r="C184" t="str">
            <v>Fork Lift  Material
Handler</v>
          </cell>
          <cell r="D184" t="str">
            <v>Diesel, CAT
TH460B</v>
          </cell>
          <cell r="E184" t="str">
            <v>9000 Lbs</v>
          </cell>
          <cell r="F184">
            <v>94.9</v>
          </cell>
          <cell r="G184" t="str">
            <v>4.5 - 4.9 Mton</v>
          </cell>
          <cell r="H184" t="str">
            <v>hour</v>
          </cell>
          <cell r="I184">
            <v>53.54</v>
          </cell>
        </row>
        <row r="185">
          <cell r="B185">
            <v>8308</v>
          </cell>
          <cell r="C185" t="str">
            <v>Fork Lift  Material
Handler</v>
          </cell>
          <cell r="D185" t="str">
            <v>Diesel, CAT
TH560B</v>
          </cell>
          <cell r="E185" t="str">
            <v>10000 Lbs</v>
          </cell>
          <cell r="F185">
            <v>117.5</v>
          </cell>
          <cell r="G185" t="str">
            <v>4.5 - 4.9 Mton</v>
          </cell>
          <cell r="H185" t="str">
            <v>hour</v>
          </cell>
          <cell r="I185">
            <v>58.74</v>
          </cell>
        </row>
        <row r="186">
          <cell r="B186">
            <v>8309</v>
          </cell>
          <cell r="C186" t="str">
            <v>Fork Lift Accessory</v>
          </cell>
          <cell r="D186" t="str">
            <v>2003 ACS Paddle
Fork</v>
          </cell>
          <cell r="F186">
            <v>0</v>
          </cell>
          <cell r="H186" t="str">
            <v>hour</v>
          </cell>
          <cell r="I186">
            <v>3.58</v>
          </cell>
        </row>
        <row r="187">
          <cell r="B187">
            <v>8310</v>
          </cell>
          <cell r="C187" t="str">
            <v>Generator</v>
          </cell>
          <cell r="D187" t="str">
            <v>Prime Output</v>
          </cell>
          <cell r="E187" t="str">
            <v>5.5 KW</v>
          </cell>
          <cell r="F187" t="str">
            <v>to 10</v>
          </cell>
          <cell r="H187" t="str">
            <v>hour</v>
          </cell>
          <cell r="I187">
            <v>4.95</v>
          </cell>
        </row>
        <row r="188">
          <cell r="B188">
            <v>8311</v>
          </cell>
          <cell r="C188" t="str">
            <v>Generator</v>
          </cell>
          <cell r="D188" t="str">
            <v>Prime Output</v>
          </cell>
          <cell r="E188" t="str">
            <v>16 KW</v>
          </cell>
          <cell r="F188" t="str">
            <v>to 25</v>
          </cell>
          <cell r="H188" t="str">
            <v>hour</v>
          </cell>
          <cell r="I188">
            <v>7.92</v>
          </cell>
        </row>
        <row r="189">
          <cell r="B189" t="str">
            <v>8311-1</v>
          </cell>
          <cell r="C189" t="str">
            <v>Generator</v>
          </cell>
          <cell r="E189" t="str">
            <v>20 KVA</v>
          </cell>
          <cell r="F189">
            <v>44</v>
          </cell>
          <cell r="H189" t="str">
            <v>hour</v>
          </cell>
          <cell r="I189">
            <v>25</v>
          </cell>
        </row>
        <row r="190">
          <cell r="B190">
            <v>8312</v>
          </cell>
          <cell r="C190" t="str">
            <v>Generator</v>
          </cell>
          <cell r="D190" t="str">
            <v>Prime Output</v>
          </cell>
          <cell r="E190" t="str">
            <v>60KW</v>
          </cell>
          <cell r="F190" t="str">
            <v>to 88</v>
          </cell>
          <cell r="H190" t="str">
            <v>hour</v>
          </cell>
          <cell r="I190">
            <v>25.92</v>
          </cell>
        </row>
        <row r="191">
          <cell r="B191">
            <v>8313</v>
          </cell>
          <cell r="C191" t="str">
            <v>Generator</v>
          </cell>
          <cell r="D191" t="str">
            <v>Prime Output</v>
          </cell>
          <cell r="E191" t="str">
            <v>100 KW</v>
          </cell>
          <cell r="F191" t="str">
            <v>to 125</v>
          </cell>
          <cell r="H191" t="str">
            <v>hour</v>
          </cell>
          <cell r="I191">
            <v>40.01</v>
          </cell>
        </row>
        <row r="192">
          <cell r="B192">
            <v>8314</v>
          </cell>
          <cell r="C192" t="str">
            <v>Generator</v>
          </cell>
          <cell r="D192" t="str">
            <v>Prime Output</v>
          </cell>
          <cell r="E192" t="str">
            <v>150 KW</v>
          </cell>
          <cell r="F192" t="str">
            <v>to 240</v>
          </cell>
          <cell r="H192" t="str">
            <v>hour</v>
          </cell>
          <cell r="I192">
            <v>55.67</v>
          </cell>
        </row>
        <row r="193">
          <cell r="B193">
            <v>8315</v>
          </cell>
          <cell r="C193" t="str">
            <v>Generator</v>
          </cell>
          <cell r="D193" t="str">
            <v>Prime Output</v>
          </cell>
          <cell r="E193" t="str">
            <v>210 KW</v>
          </cell>
          <cell r="F193" t="str">
            <v>to 300</v>
          </cell>
          <cell r="H193" t="str">
            <v>hour</v>
          </cell>
          <cell r="I193">
            <v>77.67</v>
          </cell>
        </row>
        <row r="194">
          <cell r="B194">
            <v>8316</v>
          </cell>
          <cell r="C194" t="str">
            <v>Generator</v>
          </cell>
          <cell r="D194" t="str">
            <v>Prime Output</v>
          </cell>
          <cell r="E194" t="str">
            <v>280 KW</v>
          </cell>
          <cell r="F194" t="str">
            <v>to 400</v>
          </cell>
          <cell r="H194" t="str">
            <v>hour</v>
          </cell>
          <cell r="I194">
            <v>88.84</v>
          </cell>
        </row>
        <row r="195">
          <cell r="B195">
            <v>8317</v>
          </cell>
          <cell r="C195" t="str">
            <v>Generator</v>
          </cell>
          <cell r="D195" t="str">
            <v>Prime Output</v>
          </cell>
          <cell r="E195" t="str">
            <v>350 KW</v>
          </cell>
          <cell r="F195" t="str">
            <v>to 500</v>
          </cell>
          <cell r="H195" t="str">
            <v>hour</v>
          </cell>
          <cell r="I195">
            <v>99.73</v>
          </cell>
        </row>
        <row r="196">
          <cell r="B196" t="str">
            <v>8317-1</v>
          </cell>
          <cell r="C196" t="str">
            <v>Generator</v>
          </cell>
          <cell r="D196" t="str">
            <v>Prime Output</v>
          </cell>
          <cell r="E196" t="str">
            <v>400KVA = 320KW</v>
          </cell>
          <cell r="F196">
            <v>464</v>
          </cell>
          <cell r="G196" t="str">
            <v>Enclosed</v>
          </cell>
          <cell r="H196" t="str">
            <v>hour</v>
          </cell>
          <cell r="I196">
            <v>118.18</v>
          </cell>
        </row>
        <row r="197">
          <cell r="B197">
            <v>8318</v>
          </cell>
          <cell r="C197" t="str">
            <v>Generator</v>
          </cell>
          <cell r="D197" t="str">
            <v>Prime Output</v>
          </cell>
          <cell r="E197" t="str">
            <v>530 KW</v>
          </cell>
          <cell r="F197" t="str">
            <v>to 750</v>
          </cell>
          <cell r="H197" t="str">
            <v>hour</v>
          </cell>
          <cell r="I197">
            <v>159.09</v>
          </cell>
        </row>
        <row r="198">
          <cell r="B198">
            <v>8319</v>
          </cell>
          <cell r="C198" t="str">
            <v>Generator</v>
          </cell>
          <cell r="D198" t="str">
            <v>Prime Output</v>
          </cell>
          <cell r="E198" t="str">
            <v>710 KW</v>
          </cell>
          <cell r="F198" t="str">
            <v>to 1000</v>
          </cell>
          <cell r="H198" t="str">
            <v>hour</v>
          </cell>
          <cell r="I198">
            <v>204.67</v>
          </cell>
        </row>
        <row r="199">
          <cell r="B199">
            <v>8320</v>
          </cell>
          <cell r="C199" t="str">
            <v>Generator</v>
          </cell>
          <cell r="D199" t="str">
            <v>Prime Output</v>
          </cell>
          <cell r="E199" t="str">
            <v>1100 KW</v>
          </cell>
          <cell r="F199">
            <v>1645</v>
          </cell>
          <cell r="G199" t="str">
            <v>Open</v>
          </cell>
          <cell r="H199" t="str">
            <v>hour</v>
          </cell>
          <cell r="I199">
            <v>362.2</v>
          </cell>
        </row>
        <row r="200">
          <cell r="B200">
            <v>8321</v>
          </cell>
          <cell r="C200" t="str">
            <v>Generator</v>
          </cell>
          <cell r="D200" t="str">
            <v>Prime Output</v>
          </cell>
          <cell r="E200" t="str">
            <v>2500 KW</v>
          </cell>
          <cell r="F200" t="str">
            <v>to 3000</v>
          </cell>
          <cell r="H200" t="str">
            <v>hour</v>
          </cell>
          <cell r="I200">
            <v>561.53</v>
          </cell>
        </row>
        <row r="201">
          <cell r="B201">
            <v>8322</v>
          </cell>
          <cell r="C201" t="str">
            <v>Generator</v>
          </cell>
          <cell r="D201" t="str">
            <v>Prime Output</v>
          </cell>
          <cell r="E201" t="str">
            <v>1,000 KW</v>
          </cell>
          <cell r="F201" t="str">
            <v>to 1645</v>
          </cell>
          <cell r="G201" t="str">
            <v>Enclosed</v>
          </cell>
          <cell r="H201" t="str">
            <v>hour</v>
          </cell>
          <cell r="I201">
            <v>467.83</v>
          </cell>
        </row>
        <row r="202">
          <cell r="B202">
            <v>8323</v>
          </cell>
          <cell r="C202" t="str">
            <v>Generator</v>
          </cell>
          <cell r="D202" t="str">
            <v>Prime Output</v>
          </cell>
          <cell r="E202" t="str">
            <v>1,500 KW</v>
          </cell>
          <cell r="F202" t="str">
            <v>to 2500</v>
          </cell>
          <cell r="G202" t="str">
            <v>Enclosed</v>
          </cell>
          <cell r="H202" t="str">
            <v>hour</v>
          </cell>
          <cell r="I202">
            <v>544.92999999999995</v>
          </cell>
        </row>
        <row r="203">
          <cell r="B203">
            <v>8324</v>
          </cell>
          <cell r="C203" t="str">
            <v>Generator</v>
          </cell>
          <cell r="D203" t="str">
            <v>Prime Output</v>
          </cell>
          <cell r="E203" t="str">
            <v>1100KW</v>
          </cell>
          <cell r="F203">
            <v>2500</v>
          </cell>
          <cell r="G203" t="str">
            <v>Enclosed</v>
          </cell>
          <cell r="H203" t="str">
            <v>hour</v>
          </cell>
          <cell r="I203">
            <v>544.92999999999995</v>
          </cell>
        </row>
        <row r="204">
          <cell r="B204">
            <v>8325</v>
          </cell>
          <cell r="C204" t="str">
            <v>Generator</v>
          </cell>
          <cell r="D204" t="str">
            <v>Prime Output</v>
          </cell>
          <cell r="E204" t="str">
            <v>40KW</v>
          </cell>
          <cell r="F204">
            <v>63</v>
          </cell>
          <cell r="G204" t="str">
            <v>Open</v>
          </cell>
          <cell r="H204" t="str">
            <v>hour</v>
          </cell>
          <cell r="I204">
            <v>23.48</v>
          </cell>
        </row>
        <row r="205">
          <cell r="B205">
            <v>8326</v>
          </cell>
          <cell r="C205" t="str">
            <v>Generator</v>
          </cell>
          <cell r="D205" t="str">
            <v>Prime Output</v>
          </cell>
          <cell r="E205" t="str">
            <v>20KW</v>
          </cell>
          <cell r="F205">
            <v>35</v>
          </cell>
          <cell r="G205" t="str">
            <v>Open/Closed</v>
          </cell>
          <cell r="H205" t="str">
            <v>hour</v>
          </cell>
          <cell r="I205">
            <v>16.7</v>
          </cell>
        </row>
        <row r="206">
          <cell r="B206">
            <v>8327</v>
          </cell>
          <cell r="C206" t="str">
            <v>Generator Large</v>
          </cell>
          <cell r="D206" t="str">
            <v>Prime Output</v>
          </cell>
          <cell r="E206" t="str">
            <v>800 KW</v>
          </cell>
          <cell r="F206">
            <v>1065</v>
          </cell>
          <cell r="H206" t="str">
            <v>hour</v>
          </cell>
          <cell r="I206">
            <v>235.71</v>
          </cell>
        </row>
        <row r="207">
          <cell r="B207" t="str">
            <v>8327-1</v>
          </cell>
          <cell r="C207" t="str">
            <v>Generator</v>
          </cell>
          <cell r="D207" t="str">
            <v>Prime Output</v>
          </cell>
          <cell r="E207" t="str">
            <v>80 KW</v>
          </cell>
          <cell r="F207">
            <v>120</v>
          </cell>
          <cell r="H207" t="str">
            <v>hour</v>
          </cell>
          <cell r="I207">
            <v>32.090000000000003</v>
          </cell>
        </row>
        <row r="208">
          <cell r="B208" t="str">
            <v>8327-2</v>
          </cell>
          <cell r="C208" t="str">
            <v>SOLAR/GAS Turbine Generator-Taurus 70</v>
          </cell>
          <cell r="D208" t="str">
            <v>7-Megawatts
Solar, 3- Megawatts Stean Turbine</v>
          </cell>
          <cell r="E208" t="str">
            <v>7000 KW</v>
          </cell>
          <cell r="F208">
            <v>10915</v>
          </cell>
          <cell r="G208" t="str">
            <v>12470- Volts to Micro
grid, or 115000 Volts to City Utility, When operated with gas</v>
          </cell>
          <cell r="H208" t="str">
            <v>hour</v>
          </cell>
          <cell r="I208">
            <v>2600</v>
          </cell>
        </row>
        <row r="209">
          <cell r="B209" t="str">
            <v>8327-3</v>
          </cell>
          <cell r="C209" t="str">
            <v>SOLAR/GAS Turbine Generator-Taurus 70</v>
          </cell>
          <cell r="D209" t="str">
            <v>7-Megawatts
Solar, 3- Megawatts Stean Turbine</v>
          </cell>
          <cell r="E209" t="str">
            <v>7001 KW</v>
          </cell>
          <cell r="F209">
            <v>10915</v>
          </cell>
          <cell r="G209" t="str">
            <v>12470- Volts to Micro
grid, or 115000 Volts to City Utility, When operated with Solar</v>
          </cell>
          <cell r="H209" t="str">
            <v>hour</v>
          </cell>
          <cell r="I209">
            <v>800</v>
          </cell>
        </row>
        <row r="210">
          <cell r="B210">
            <v>8328</v>
          </cell>
          <cell r="C210" t="str">
            <v>Generator</v>
          </cell>
          <cell r="D210" t="str">
            <v>Prime Output</v>
          </cell>
          <cell r="E210" t="str">
            <v>900 KW</v>
          </cell>
          <cell r="F210">
            <v>1355</v>
          </cell>
          <cell r="H210" t="str">
            <v>hour</v>
          </cell>
          <cell r="I210">
            <v>299.27999999999997</v>
          </cell>
        </row>
        <row r="211">
          <cell r="B211" t="str">
            <v>8328-1</v>
          </cell>
          <cell r="C211" t="str">
            <v>Generator Heavy Duty</v>
          </cell>
          <cell r="D211" t="str">
            <v>Prime Output</v>
          </cell>
          <cell r="E211" t="str">
            <v>2000KW</v>
          </cell>
          <cell r="G211" t="str">
            <v>Open</v>
          </cell>
          <cell r="H211" t="str">
            <v>hour</v>
          </cell>
          <cell r="I211">
            <v>496.86</v>
          </cell>
        </row>
        <row r="212">
          <cell r="B212">
            <v>8329</v>
          </cell>
          <cell r="C212" t="str">
            <v>Generator</v>
          </cell>
          <cell r="D212" t="str">
            <v>Prime Output</v>
          </cell>
          <cell r="E212" t="str">
            <v>1000 KW</v>
          </cell>
          <cell r="F212" t="str">
            <v>to 1645</v>
          </cell>
          <cell r="G212" t="str">
            <v>Open</v>
          </cell>
          <cell r="H212" t="str">
            <v>hour</v>
          </cell>
          <cell r="I212">
            <v>450.78</v>
          </cell>
        </row>
        <row r="213">
          <cell r="B213">
            <v>8330</v>
          </cell>
          <cell r="C213" t="str">
            <v>Graders</v>
          </cell>
          <cell r="D213" t="str">
            <v>Moldboard Size</v>
          </cell>
          <cell r="E213" t="str">
            <v>10 Ft</v>
          </cell>
          <cell r="F213" t="str">
            <v>to 110</v>
          </cell>
          <cell r="G213" t="str">
            <v>Includes Rigid and
Articulate equipment.</v>
          </cell>
          <cell r="H213" t="str">
            <v>hour</v>
          </cell>
          <cell r="I213">
            <v>44.6</v>
          </cell>
        </row>
        <row r="214">
          <cell r="B214">
            <v>8331</v>
          </cell>
          <cell r="C214" t="str">
            <v>Graders</v>
          </cell>
          <cell r="D214" t="str">
            <v>Moldboard Size</v>
          </cell>
          <cell r="E214" t="str">
            <v>12 Ft</v>
          </cell>
          <cell r="F214" t="str">
            <v>to 150</v>
          </cell>
          <cell r="G214" t="str">
            <v>Includes Rigid and
Articulate equipment.</v>
          </cell>
          <cell r="H214" t="str">
            <v>hour</v>
          </cell>
          <cell r="I214">
            <v>65.12</v>
          </cell>
        </row>
        <row r="215">
          <cell r="B215">
            <v>8332</v>
          </cell>
          <cell r="C215" t="str">
            <v>Graders</v>
          </cell>
          <cell r="D215" t="str">
            <v>Moldboard Size</v>
          </cell>
          <cell r="E215" t="str">
            <v>14 Ft</v>
          </cell>
          <cell r="F215" t="str">
            <v>to 225</v>
          </cell>
          <cell r="G215" t="str">
            <v>Includes Rigid and Articulate
equipment.</v>
          </cell>
          <cell r="H215" t="str">
            <v>hour</v>
          </cell>
          <cell r="I215">
            <v>100.61</v>
          </cell>
        </row>
        <row r="216">
          <cell r="B216">
            <v>8334</v>
          </cell>
          <cell r="C216" t="str">
            <v>Graders</v>
          </cell>
          <cell r="D216" t="str">
            <v>CAT 140; ROPS;
Diesel; Moldboard Size: 168 x 24 x 0.9</v>
          </cell>
          <cell r="E216" t="str">
            <v>Diesel</v>
          </cell>
          <cell r="F216">
            <v>275</v>
          </cell>
          <cell r="H216" t="str">
            <v>hour</v>
          </cell>
          <cell r="I216">
            <v>124</v>
          </cell>
        </row>
        <row r="217">
          <cell r="B217">
            <v>8350</v>
          </cell>
          <cell r="C217" t="str">
            <v>Hose, Discharge</v>
          </cell>
          <cell r="D217" t="str">
            <v>Diameter</v>
          </cell>
          <cell r="E217" t="str">
            <v>3 In</v>
          </cell>
          <cell r="F217">
            <v>0</v>
          </cell>
          <cell r="G217" t="str">
            <v>Per 25 foot length.
Includes couplings.</v>
          </cell>
          <cell r="H217" t="str">
            <v>hour</v>
          </cell>
          <cell r="I217">
            <v>0.16</v>
          </cell>
        </row>
        <row r="218">
          <cell r="B218">
            <v>8351</v>
          </cell>
          <cell r="C218" t="str">
            <v>Hose, Discharge</v>
          </cell>
          <cell r="D218" t="str">
            <v>Diameter</v>
          </cell>
          <cell r="E218" t="str">
            <v>4 In</v>
          </cell>
          <cell r="F218">
            <v>0</v>
          </cell>
          <cell r="G218" t="str">
            <v>Per 25 foot length.
Includes couplings.</v>
          </cell>
          <cell r="H218" t="str">
            <v>hour</v>
          </cell>
          <cell r="I218">
            <v>0.24</v>
          </cell>
        </row>
        <row r="219">
          <cell r="B219">
            <v>8352</v>
          </cell>
          <cell r="C219" t="str">
            <v>Hose, Discharge</v>
          </cell>
          <cell r="D219" t="str">
            <v>Diameter</v>
          </cell>
          <cell r="E219" t="str">
            <v>6 In</v>
          </cell>
          <cell r="F219">
            <v>0</v>
          </cell>
          <cell r="G219" t="str">
            <v>Per 25 foot length.
Includes couplings.</v>
          </cell>
          <cell r="H219" t="str">
            <v>hour</v>
          </cell>
          <cell r="I219">
            <v>0.61</v>
          </cell>
        </row>
        <row r="220">
          <cell r="B220">
            <v>8353</v>
          </cell>
          <cell r="C220" t="str">
            <v>Hose, Discharge</v>
          </cell>
          <cell r="D220" t="str">
            <v>Diameter</v>
          </cell>
          <cell r="E220" t="str">
            <v>8 In</v>
          </cell>
          <cell r="F220">
            <v>0</v>
          </cell>
          <cell r="G220" t="str">
            <v>Per 25 foot length.
Includes couplings.</v>
          </cell>
          <cell r="H220" t="str">
            <v>hour</v>
          </cell>
          <cell r="I220">
            <v>0.63</v>
          </cell>
        </row>
        <row r="221">
          <cell r="B221">
            <v>8354</v>
          </cell>
          <cell r="C221" t="str">
            <v>Hose, Discharge</v>
          </cell>
          <cell r="D221" t="str">
            <v>Diameter</v>
          </cell>
          <cell r="E221" t="str">
            <v>12 In</v>
          </cell>
          <cell r="F221">
            <v>0</v>
          </cell>
          <cell r="G221" t="str">
            <v>Per 25 foot length.
Includes couplings.</v>
          </cell>
          <cell r="H221" t="str">
            <v>hour</v>
          </cell>
          <cell r="I221">
            <v>0.93</v>
          </cell>
        </row>
        <row r="222">
          <cell r="B222">
            <v>8355</v>
          </cell>
          <cell r="C222" t="str">
            <v>Hose, Discharge</v>
          </cell>
          <cell r="D222" t="str">
            <v>Diameter</v>
          </cell>
          <cell r="E222" t="str">
            <v>16 In</v>
          </cell>
          <cell r="F222">
            <v>0</v>
          </cell>
          <cell r="G222" t="str">
            <v>Per 25 foot length.
Includes couplings.</v>
          </cell>
          <cell r="H222" t="str">
            <v>hour</v>
          </cell>
          <cell r="I222">
            <v>1.73</v>
          </cell>
        </row>
        <row r="223">
          <cell r="B223">
            <v>8356</v>
          </cell>
          <cell r="C223" t="str">
            <v>Hose, Suction</v>
          </cell>
          <cell r="D223" t="str">
            <v>Diameter</v>
          </cell>
          <cell r="E223" t="str">
            <v>3 In</v>
          </cell>
          <cell r="F223">
            <v>0</v>
          </cell>
          <cell r="G223" t="str">
            <v>Per 25 foot length.
Includes couplings.</v>
          </cell>
          <cell r="H223" t="str">
            <v>hour</v>
          </cell>
          <cell r="I223">
            <v>0.28999999999999998</v>
          </cell>
        </row>
        <row r="224">
          <cell r="B224">
            <v>8357</v>
          </cell>
          <cell r="C224" t="str">
            <v>Hose, Suction</v>
          </cell>
          <cell r="D224" t="str">
            <v>Diameter</v>
          </cell>
          <cell r="E224" t="str">
            <v>4 In</v>
          </cell>
          <cell r="F224">
            <v>0</v>
          </cell>
          <cell r="G224" t="str">
            <v>Per 25 foot length.
Includes couplings.</v>
          </cell>
          <cell r="H224" t="str">
            <v>hour</v>
          </cell>
          <cell r="I224">
            <v>0.34</v>
          </cell>
        </row>
        <row r="225">
          <cell r="B225">
            <v>8358</v>
          </cell>
          <cell r="C225" t="str">
            <v>Hose, Suction</v>
          </cell>
          <cell r="D225" t="str">
            <v>Diameter</v>
          </cell>
          <cell r="E225" t="str">
            <v>6 In</v>
          </cell>
          <cell r="F225">
            <v>0</v>
          </cell>
          <cell r="G225" t="str">
            <v>Per 25 foot length.
Includes couplings.</v>
          </cell>
          <cell r="H225" t="str">
            <v>hour</v>
          </cell>
          <cell r="I225">
            <v>1.1299999999999999</v>
          </cell>
        </row>
        <row r="226">
          <cell r="B226">
            <v>8359</v>
          </cell>
          <cell r="C226" t="str">
            <v>Hose, Suction</v>
          </cell>
          <cell r="D226" t="str">
            <v>Diameter</v>
          </cell>
          <cell r="E226" t="str">
            <v>8 In</v>
          </cell>
          <cell r="F226">
            <v>0</v>
          </cell>
          <cell r="G226" t="str">
            <v>Per 25 foot length. Includes
couplings.</v>
          </cell>
          <cell r="H226" t="str">
            <v>hour</v>
          </cell>
          <cell r="I226">
            <v>1.1299999999999999</v>
          </cell>
        </row>
        <row r="227">
          <cell r="B227">
            <v>8360</v>
          </cell>
          <cell r="C227" t="str">
            <v>Hose, Suction</v>
          </cell>
          <cell r="D227" t="str">
            <v>Diameter</v>
          </cell>
          <cell r="E227" t="str">
            <v>12 In</v>
          </cell>
          <cell r="F227">
            <v>0</v>
          </cell>
          <cell r="G227" t="str">
            <v>Per 25 foot length.
Includes couplings.</v>
          </cell>
          <cell r="H227" t="str">
            <v>hour</v>
          </cell>
          <cell r="I227">
            <v>1.75</v>
          </cell>
        </row>
        <row r="228">
          <cell r="B228">
            <v>8361</v>
          </cell>
          <cell r="C228" t="str">
            <v>Hose, Suction</v>
          </cell>
          <cell r="D228" t="str">
            <v>Diameter</v>
          </cell>
          <cell r="E228" t="str">
            <v>16 In</v>
          </cell>
          <cell r="F228">
            <v>0</v>
          </cell>
          <cell r="G228" t="str">
            <v>Per 25 foot length. Includes
couplings.</v>
          </cell>
          <cell r="H228" t="str">
            <v>hour</v>
          </cell>
          <cell r="I228">
            <v>3.34</v>
          </cell>
        </row>
        <row r="229">
          <cell r="B229">
            <v>8380</v>
          </cell>
          <cell r="C229" t="str">
            <v>Loader, Crawler</v>
          </cell>
          <cell r="D229" t="str">
            <v>Bucket Capacity</v>
          </cell>
          <cell r="E229" t="str">
            <v>0.5 CY</v>
          </cell>
          <cell r="F229" t="str">
            <v>to 32</v>
          </cell>
          <cell r="G229" t="str">
            <v>Includes bucket.</v>
          </cell>
          <cell r="H229" t="str">
            <v>hour</v>
          </cell>
          <cell r="I229">
            <v>20.66</v>
          </cell>
        </row>
        <row r="230">
          <cell r="B230">
            <v>8381</v>
          </cell>
          <cell r="C230" t="str">
            <v>Loader, Crawler</v>
          </cell>
          <cell r="D230" t="str">
            <v>Bucket Capacity</v>
          </cell>
          <cell r="E230" t="str">
            <v>1 CY</v>
          </cell>
          <cell r="F230" t="str">
            <v>to 60</v>
          </cell>
          <cell r="G230" t="str">
            <v>Includes bucket.</v>
          </cell>
          <cell r="H230" t="str">
            <v>hour</v>
          </cell>
          <cell r="I230">
            <v>35.85</v>
          </cell>
        </row>
        <row r="231">
          <cell r="B231">
            <v>8382</v>
          </cell>
          <cell r="C231" t="str">
            <v>Loader, Crawler</v>
          </cell>
          <cell r="D231" t="str">
            <v>Bucket Capacity</v>
          </cell>
          <cell r="E231" t="str">
            <v>2 CY</v>
          </cell>
          <cell r="F231" t="str">
            <v>to 118</v>
          </cell>
          <cell r="G231" t="str">
            <v>Includes bucket.</v>
          </cell>
          <cell r="H231" t="str">
            <v>hour</v>
          </cell>
          <cell r="I231">
            <v>69.98</v>
          </cell>
        </row>
        <row r="232">
          <cell r="B232">
            <v>8383</v>
          </cell>
          <cell r="C232" t="str">
            <v>Loader, Crawler</v>
          </cell>
          <cell r="D232" t="str">
            <v>Bucket Capacity</v>
          </cell>
          <cell r="E232" t="str">
            <v>3 CY</v>
          </cell>
          <cell r="F232" t="str">
            <v>to 178</v>
          </cell>
          <cell r="G232" t="str">
            <v>Includes bucket.</v>
          </cell>
          <cell r="H232" t="str">
            <v>hour</v>
          </cell>
          <cell r="I232">
            <v>126.6</v>
          </cell>
        </row>
        <row r="233">
          <cell r="B233">
            <v>8384</v>
          </cell>
          <cell r="C233" t="str">
            <v>Loader, Crawler</v>
          </cell>
          <cell r="D233" t="str">
            <v>Bucket Capacity</v>
          </cell>
          <cell r="E233" t="str">
            <v>4 CY</v>
          </cell>
          <cell r="F233" t="str">
            <v>to 238</v>
          </cell>
          <cell r="G233" t="str">
            <v>Includes bucket.</v>
          </cell>
          <cell r="H233" t="str">
            <v>hour</v>
          </cell>
          <cell r="I233">
            <v>120.21</v>
          </cell>
        </row>
        <row r="234">
          <cell r="B234">
            <v>8390</v>
          </cell>
          <cell r="C234" t="str">
            <v>Loader, Wheel</v>
          </cell>
          <cell r="D234" t="str">
            <v>Bucket Capacity</v>
          </cell>
          <cell r="E234" t="str">
            <v>0.5 CY</v>
          </cell>
          <cell r="F234" t="str">
            <v>to 38</v>
          </cell>
          <cell r="H234" t="str">
            <v>hour</v>
          </cell>
          <cell r="I234">
            <v>21.01</v>
          </cell>
        </row>
        <row r="235">
          <cell r="B235">
            <v>8391</v>
          </cell>
          <cell r="C235" t="str">
            <v>Loader, Wheel</v>
          </cell>
          <cell r="D235" t="str">
            <v>Bucket Capacity</v>
          </cell>
          <cell r="E235" t="str">
            <v>1 CY</v>
          </cell>
          <cell r="F235" t="str">
            <v>to 60</v>
          </cell>
          <cell r="H235" t="str">
            <v>hour</v>
          </cell>
          <cell r="I235">
            <v>41.05</v>
          </cell>
        </row>
        <row r="236">
          <cell r="B236">
            <v>8392</v>
          </cell>
          <cell r="C236" t="str">
            <v>Loader, Wheel</v>
          </cell>
          <cell r="D236" t="str">
            <v>Bucket Capacity</v>
          </cell>
          <cell r="E236" t="str">
            <v>2 CY</v>
          </cell>
          <cell r="F236" t="str">
            <v>to 105</v>
          </cell>
          <cell r="G236" t="str">
            <v>CAT-926</v>
          </cell>
          <cell r="H236" t="str">
            <v>hour</v>
          </cell>
          <cell r="I236">
            <v>39.35</v>
          </cell>
        </row>
        <row r="237">
          <cell r="B237">
            <v>8393</v>
          </cell>
          <cell r="C237" t="str">
            <v>Loader, Wheel</v>
          </cell>
          <cell r="D237" t="str">
            <v>Bucket Capacity</v>
          </cell>
          <cell r="E237" t="str">
            <v>3 CY</v>
          </cell>
          <cell r="F237" t="str">
            <v>to 152</v>
          </cell>
          <cell r="H237" t="str">
            <v>hour</v>
          </cell>
          <cell r="I237">
            <v>46.45</v>
          </cell>
        </row>
        <row r="238">
          <cell r="B238">
            <v>8394</v>
          </cell>
          <cell r="C238" t="str">
            <v>Loader, Wheel</v>
          </cell>
          <cell r="D238" t="str">
            <v>Bucket Capacity</v>
          </cell>
          <cell r="E238" t="str">
            <v>4 CY</v>
          </cell>
          <cell r="F238">
            <v>232</v>
          </cell>
          <cell r="H238" t="str">
            <v>hour</v>
          </cell>
          <cell r="I238">
            <v>78.13</v>
          </cell>
        </row>
        <row r="239">
          <cell r="B239">
            <v>8395</v>
          </cell>
          <cell r="C239" t="str">
            <v>Loader, Wheel</v>
          </cell>
          <cell r="D239" t="str">
            <v>Bucket Capacity</v>
          </cell>
          <cell r="E239" t="str">
            <v>5 CY</v>
          </cell>
          <cell r="F239">
            <v>255</v>
          </cell>
          <cell r="H239" t="str">
            <v>hour</v>
          </cell>
          <cell r="I239">
            <v>80.8</v>
          </cell>
        </row>
        <row r="240">
          <cell r="B240">
            <v>8396</v>
          </cell>
          <cell r="C240" t="str">
            <v>Loader, Wheel</v>
          </cell>
          <cell r="D240" t="str">
            <v>Bucket Capacity</v>
          </cell>
          <cell r="E240" t="str">
            <v>6 CY</v>
          </cell>
          <cell r="F240" t="str">
            <v>to 305</v>
          </cell>
          <cell r="H240" t="str">
            <v>hour</v>
          </cell>
          <cell r="I240">
            <v>113.83</v>
          </cell>
        </row>
        <row r="241">
          <cell r="B241">
            <v>8397</v>
          </cell>
          <cell r="C241" t="str">
            <v>Loader, Wheel</v>
          </cell>
          <cell r="D241" t="str">
            <v>Bucket Capacity</v>
          </cell>
          <cell r="E241" t="str">
            <v>7 CY</v>
          </cell>
          <cell r="F241" t="str">
            <v>to 360</v>
          </cell>
          <cell r="H241" t="str">
            <v>hour</v>
          </cell>
          <cell r="I241">
            <v>139.69999999999999</v>
          </cell>
        </row>
        <row r="242">
          <cell r="B242">
            <v>8398</v>
          </cell>
          <cell r="C242" t="str">
            <v>Loader, Wheel</v>
          </cell>
          <cell r="D242" t="str">
            <v>Bucket Capacity</v>
          </cell>
          <cell r="E242" t="str">
            <v>8 CY</v>
          </cell>
          <cell r="F242" t="str">
            <v>to 530</v>
          </cell>
          <cell r="H242" t="str">
            <v>hour</v>
          </cell>
          <cell r="I242">
            <v>190</v>
          </cell>
        </row>
        <row r="243">
          <cell r="B243">
            <v>8399</v>
          </cell>
          <cell r="C243" t="str">
            <v>Tractor</v>
          </cell>
          <cell r="D243" t="str">
            <v>John Deere 6605</v>
          </cell>
          <cell r="E243" t="str">
            <v>Tractor with mower</v>
          </cell>
          <cell r="F243">
            <v>95</v>
          </cell>
          <cell r="H243" t="str">
            <v>hour</v>
          </cell>
          <cell r="I243">
            <v>17.329999999999998</v>
          </cell>
        </row>
        <row r="244">
          <cell r="B244">
            <v>8400</v>
          </cell>
          <cell r="C244" t="str">
            <v>Tractor</v>
          </cell>
          <cell r="D244" t="str">
            <v>New Holland
T6031</v>
          </cell>
          <cell r="E244" t="str">
            <v>Tractor - agriculture
all purpose</v>
          </cell>
          <cell r="F244">
            <v>115</v>
          </cell>
          <cell r="H244" t="str">
            <v>hour</v>
          </cell>
          <cell r="I244">
            <v>35.56</v>
          </cell>
        </row>
        <row r="245">
          <cell r="B245">
            <v>8401</v>
          </cell>
          <cell r="C245" t="str">
            <v>Loader, Tractor, Wheel</v>
          </cell>
          <cell r="D245" t="str">
            <v>Bucket Capacity</v>
          </cell>
          <cell r="E245" t="str">
            <v>0.87 CY</v>
          </cell>
          <cell r="F245" t="str">
            <v>to 80</v>
          </cell>
          <cell r="G245" t="str">
            <v>Case 580 Super L</v>
          </cell>
          <cell r="H245" t="str">
            <v>hour</v>
          </cell>
          <cell r="I245">
            <v>37.76</v>
          </cell>
        </row>
        <row r="246">
          <cell r="B246">
            <v>8410</v>
          </cell>
          <cell r="C246" t="str">
            <v>Mixer, Concrete
Portable</v>
          </cell>
          <cell r="D246" t="str">
            <v>Batching Capacity</v>
          </cell>
          <cell r="E246" t="str">
            <v>10 Cft</v>
          </cell>
          <cell r="F246">
            <v>8</v>
          </cell>
          <cell r="G246" t="str">
            <v>Diesel Powered</v>
          </cell>
          <cell r="H246" t="str">
            <v>hour</v>
          </cell>
          <cell r="I246">
            <v>3.17</v>
          </cell>
        </row>
        <row r="247">
          <cell r="B247">
            <v>8411</v>
          </cell>
          <cell r="C247" t="str">
            <v>Mixer, Concrete
Portable</v>
          </cell>
          <cell r="D247" t="str">
            <v>Batching Capacity</v>
          </cell>
          <cell r="E247" t="str">
            <v>12 Cft</v>
          </cell>
          <cell r="F247">
            <v>11</v>
          </cell>
          <cell r="G247" t="str">
            <v>Gasoline Powered</v>
          </cell>
          <cell r="H247" t="str">
            <v>hour</v>
          </cell>
          <cell r="I247">
            <v>5.48</v>
          </cell>
        </row>
        <row r="248">
          <cell r="B248">
            <v>8412</v>
          </cell>
          <cell r="C248" t="str">
            <v>Mixer, Concrete, Trailer
Mounted</v>
          </cell>
          <cell r="D248" t="str">
            <v>Batching Capacity</v>
          </cell>
          <cell r="E248" t="str">
            <v>11 Cft</v>
          </cell>
          <cell r="F248" t="str">
            <v>to 10</v>
          </cell>
          <cell r="H248" t="str">
            <v>hour</v>
          </cell>
          <cell r="I248">
            <v>14.59</v>
          </cell>
        </row>
        <row r="249">
          <cell r="B249">
            <v>8413</v>
          </cell>
          <cell r="C249" t="str">
            <v>Mixer, Concrete, Trailer
Mounted</v>
          </cell>
          <cell r="D249" t="str">
            <v>Batching Capacity</v>
          </cell>
          <cell r="E249" t="str">
            <v>16 Cft</v>
          </cell>
          <cell r="F249" t="str">
            <v>to 25</v>
          </cell>
          <cell r="H249" t="str">
            <v>hour</v>
          </cell>
          <cell r="I249">
            <v>19.7</v>
          </cell>
        </row>
        <row r="250">
          <cell r="B250">
            <v>8414</v>
          </cell>
          <cell r="C250" t="str">
            <v>Truck, Concrete Mixer</v>
          </cell>
          <cell r="D250" t="str">
            <v>Mixer Capacity</v>
          </cell>
          <cell r="E250" t="str">
            <v>13 CY</v>
          </cell>
          <cell r="F250" t="str">
            <v>to 300</v>
          </cell>
          <cell r="H250" t="str">
            <v>hour</v>
          </cell>
          <cell r="I250">
            <v>85.9</v>
          </cell>
        </row>
        <row r="251">
          <cell r="B251">
            <v>8419</v>
          </cell>
          <cell r="C251" t="str">
            <v>Hand-Held, Pavement
Breakers</v>
          </cell>
          <cell r="D251" t="str">
            <v>Air Tool/Electric
Power</v>
          </cell>
          <cell r="E251" t="str">
            <v>90 Lbs</v>
          </cell>
          <cell r="F251">
            <v>0</v>
          </cell>
          <cell r="H251" t="str">
            <v>hour</v>
          </cell>
          <cell r="I251">
            <v>1.17</v>
          </cell>
        </row>
        <row r="252">
          <cell r="B252">
            <v>8420</v>
          </cell>
          <cell r="C252" t="str">
            <v>Self-Propelled
Pavement Breaker,</v>
          </cell>
          <cell r="D252" t="str">
            <v>Self-Propelled
(Diesel)</v>
          </cell>
          <cell r="F252" t="str">
            <v>to 70-80</v>
          </cell>
          <cell r="H252" t="str">
            <v>hour</v>
          </cell>
          <cell r="I252">
            <v>59.37</v>
          </cell>
        </row>
        <row r="253">
          <cell r="B253">
            <v>8421</v>
          </cell>
          <cell r="C253" t="str">
            <v>Vibrator, Concrete</v>
          </cell>
          <cell r="D253" t="str">
            <v>Hand Held</v>
          </cell>
          <cell r="F253" t="str">
            <v>to 4</v>
          </cell>
          <cell r="H253" t="str">
            <v>hour</v>
          </cell>
          <cell r="I253">
            <v>1.65</v>
          </cell>
        </row>
        <row r="254">
          <cell r="B254">
            <v>8423</v>
          </cell>
          <cell r="C254" t="str">
            <v>Spreader, Chip</v>
          </cell>
          <cell r="D254" t="str">
            <v>Spread Hopper
Width</v>
          </cell>
          <cell r="E254" t="str">
            <v>12.5 Ft</v>
          </cell>
          <cell r="F254" t="str">
            <v>to 152</v>
          </cell>
          <cell r="H254" t="str">
            <v>hour</v>
          </cell>
          <cell r="I254">
            <v>88.36</v>
          </cell>
        </row>
        <row r="255">
          <cell r="B255">
            <v>8424</v>
          </cell>
          <cell r="C255" t="str">
            <v>Spreader, Chip</v>
          </cell>
          <cell r="D255" t="str">
            <v>Spread Hopper
Width</v>
          </cell>
          <cell r="E255" t="str">
            <v>16.5 Ft</v>
          </cell>
          <cell r="F255" t="str">
            <v>to 215</v>
          </cell>
          <cell r="H255" t="str">
            <v>hour</v>
          </cell>
          <cell r="I255">
            <v>121.45</v>
          </cell>
        </row>
        <row r="256">
          <cell r="B256">
            <v>8425</v>
          </cell>
          <cell r="C256" t="str">
            <v>Spreader, Chip,
Mounted</v>
          </cell>
          <cell r="D256" t="str">
            <v>Hopper Size</v>
          </cell>
          <cell r="E256" t="str">
            <v>8 Ft</v>
          </cell>
          <cell r="F256" t="str">
            <v>to 8</v>
          </cell>
          <cell r="G256" t="str">
            <v>Trailer &amp; truck mounted.</v>
          </cell>
          <cell r="H256" t="str">
            <v>hour</v>
          </cell>
          <cell r="I256">
            <v>4.6500000000000004</v>
          </cell>
        </row>
        <row r="257">
          <cell r="B257">
            <v>8430</v>
          </cell>
          <cell r="C257" t="str">
            <v>Paver, Asphalt, Towed</v>
          </cell>
          <cell r="F257">
            <v>0</v>
          </cell>
          <cell r="G257" t="str">
            <v>Does not include Prime
Mover.</v>
          </cell>
          <cell r="H257" t="str">
            <v>hour</v>
          </cell>
          <cell r="I257">
            <v>12.84</v>
          </cell>
        </row>
        <row r="258">
          <cell r="B258">
            <v>8431</v>
          </cell>
          <cell r="C258" t="str">
            <v>Paver, Asphalt</v>
          </cell>
          <cell r="D258" t="str">
            <v>Crawler</v>
          </cell>
          <cell r="F258" t="str">
            <v>to 50</v>
          </cell>
          <cell r="G258" t="str">
            <v>Includes wheel and
crawler equipment.</v>
          </cell>
          <cell r="H258" t="str">
            <v>hour</v>
          </cell>
          <cell r="I258">
            <v>66.94</v>
          </cell>
        </row>
        <row r="259">
          <cell r="B259">
            <v>8432</v>
          </cell>
          <cell r="C259" t="str">
            <v>Paver, Asphalt</v>
          </cell>
          <cell r="D259" t="str">
            <v>Crawler</v>
          </cell>
          <cell r="F259" t="str">
            <v>to 125</v>
          </cell>
          <cell r="G259" t="str">
            <v>Includes wheel and
crawler equipment.</v>
          </cell>
          <cell r="H259" t="str">
            <v>hour</v>
          </cell>
          <cell r="I259">
            <v>92.45</v>
          </cell>
        </row>
        <row r="260">
          <cell r="B260">
            <v>8433</v>
          </cell>
          <cell r="C260" t="str">
            <v>Paver, Asphalt</v>
          </cell>
          <cell r="D260" t="str">
            <v>Crawler</v>
          </cell>
          <cell r="F260" t="str">
            <v>to 175</v>
          </cell>
          <cell r="G260" t="str">
            <v>Includes wheel and
crawler equipment.</v>
          </cell>
          <cell r="H260" t="str">
            <v>hour</v>
          </cell>
          <cell r="I260">
            <v>252.13</v>
          </cell>
        </row>
        <row r="261">
          <cell r="B261">
            <v>8434</v>
          </cell>
          <cell r="C261" t="str">
            <v>Paver, Asphalt</v>
          </cell>
          <cell r="E261" t="str">
            <v>35,000Lbs &amp; Over</v>
          </cell>
          <cell r="F261" t="str">
            <v>to 250</v>
          </cell>
          <cell r="G261" t="str">
            <v>Includes wheel and
crawler equipment.</v>
          </cell>
          <cell r="H261" t="str">
            <v>hour</v>
          </cell>
          <cell r="I261">
            <v>246.91</v>
          </cell>
        </row>
        <row r="262">
          <cell r="B262">
            <v>8436</v>
          </cell>
          <cell r="C262" t="str">
            <v>Pick-up, Asphalt</v>
          </cell>
          <cell r="F262" t="str">
            <v>to 110</v>
          </cell>
          <cell r="H262" t="str">
            <v>hour</v>
          </cell>
          <cell r="I262">
            <v>112.03</v>
          </cell>
        </row>
        <row r="263">
          <cell r="B263">
            <v>8437</v>
          </cell>
          <cell r="C263" t="str">
            <v>Pick-up, Asphalt</v>
          </cell>
          <cell r="D263" t="str">
            <v>Cederapids</v>
          </cell>
          <cell r="E263" t="str">
            <v>CR MS-2</v>
          </cell>
          <cell r="F263" t="str">
            <v>113 to 140</v>
          </cell>
          <cell r="G263" t="str">
            <v>Asphalt-Pick-up Machine</v>
          </cell>
          <cell r="H263" t="str">
            <v>hour</v>
          </cell>
          <cell r="I263">
            <v>146.97999999999999</v>
          </cell>
        </row>
        <row r="264">
          <cell r="B264">
            <v>8438</v>
          </cell>
          <cell r="C264" t="str">
            <v>Pick-up, Asphalt</v>
          </cell>
          <cell r="D264" t="str">
            <v>Blaw-Knox</v>
          </cell>
          <cell r="E264" t="str">
            <v>MC-330</v>
          </cell>
          <cell r="F264" t="str">
            <v>184 to 200</v>
          </cell>
          <cell r="G264" t="str">
            <v>Asphalt-Pick-up Machine</v>
          </cell>
          <cell r="H264" t="str">
            <v>hour</v>
          </cell>
          <cell r="I264">
            <v>196.08</v>
          </cell>
        </row>
        <row r="265">
          <cell r="B265">
            <v>8439</v>
          </cell>
          <cell r="C265" t="str">
            <v>Pick-up, Asphalt</v>
          </cell>
          <cell r="E265" t="str">
            <v>MTV 1000C</v>
          </cell>
          <cell r="F265" t="str">
            <v>to 275</v>
          </cell>
          <cell r="G265" t="str">
            <v>Asphalt-Pick-up Machine</v>
          </cell>
          <cell r="H265" t="str">
            <v>hour</v>
          </cell>
          <cell r="I265">
            <v>282.37</v>
          </cell>
        </row>
        <row r="266">
          <cell r="B266">
            <v>8440</v>
          </cell>
          <cell r="C266" t="str">
            <v>Striper</v>
          </cell>
          <cell r="D266" t="str">
            <v>Paint Capacity</v>
          </cell>
          <cell r="E266" t="str">
            <v>40 Gal</v>
          </cell>
          <cell r="F266" t="str">
            <v>to 22</v>
          </cell>
          <cell r="H266" t="str">
            <v>hour</v>
          </cell>
          <cell r="I266">
            <v>16.760000000000002</v>
          </cell>
        </row>
        <row r="267">
          <cell r="B267">
            <v>8441</v>
          </cell>
          <cell r="C267" t="str">
            <v>Striper</v>
          </cell>
          <cell r="D267" t="str">
            <v>Paint Capacity</v>
          </cell>
          <cell r="E267" t="str">
            <v>90 Gal</v>
          </cell>
          <cell r="F267" t="str">
            <v>to 60</v>
          </cell>
          <cell r="H267" t="str">
            <v>hour</v>
          </cell>
          <cell r="I267">
            <v>23.17</v>
          </cell>
        </row>
        <row r="268">
          <cell r="B268">
            <v>8442</v>
          </cell>
          <cell r="C268" t="str">
            <v>Striper</v>
          </cell>
          <cell r="D268" t="str">
            <v>Paint Capacity</v>
          </cell>
          <cell r="E268" t="str">
            <v>120 Gal</v>
          </cell>
          <cell r="F268" t="str">
            <v>to 122</v>
          </cell>
          <cell r="H268" t="str">
            <v>hour</v>
          </cell>
          <cell r="I268">
            <v>42.65</v>
          </cell>
        </row>
        <row r="269">
          <cell r="B269">
            <v>8445</v>
          </cell>
          <cell r="C269" t="str">
            <v>Striper, Truck Mounted</v>
          </cell>
          <cell r="D269" t="str">
            <v>Paint Capacity</v>
          </cell>
          <cell r="E269" t="str">
            <v>120 Gal</v>
          </cell>
          <cell r="F269" t="str">
            <v>to 460</v>
          </cell>
          <cell r="H269" t="str">
            <v>hour</v>
          </cell>
          <cell r="I269">
            <v>76.28</v>
          </cell>
        </row>
        <row r="270">
          <cell r="B270">
            <v>8446</v>
          </cell>
          <cell r="C270" t="str">
            <v>Striper, Walk-behind</v>
          </cell>
          <cell r="D270" t="str">
            <v>Paint Capacity</v>
          </cell>
          <cell r="E270" t="str">
            <v>12 Gal</v>
          </cell>
          <cell r="F270">
            <v>5</v>
          </cell>
          <cell r="H270" t="str">
            <v>hour</v>
          </cell>
          <cell r="I270">
            <v>3.96</v>
          </cell>
        </row>
        <row r="271">
          <cell r="B271">
            <v>8447</v>
          </cell>
          <cell r="C271" t="str">
            <v>Paver Accessory - Belt Extension</v>
          </cell>
          <cell r="D271" t="str">
            <v>2002 Leeboy
Conveyor Belt Extension</v>
          </cell>
          <cell r="E271" t="str">
            <v>24' X 50'</v>
          </cell>
          <cell r="F271">
            <v>0</v>
          </cell>
          <cell r="G271" t="str">
            <v>crawler</v>
          </cell>
          <cell r="H271" t="str">
            <v>hour</v>
          </cell>
          <cell r="I271">
            <v>37.18</v>
          </cell>
        </row>
        <row r="272">
          <cell r="B272">
            <v>8450</v>
          </cell>
          <cell r="C272" t="str">
            <v>Plow, Snow, Grader
Mounted</v>
          </cell>
          <cell r="D272" t="str">
            <v>Width</v>
          </cell>
          <cell r="E272" t="str">
            <v>to 10 Ft</v>
          </cell>
          <cell r="F272">
            <v>0</v>
          </cell>
          <cell r="G272" t="str">
            <v>Include Grader for total
cost</v>
          </cell>
          <cell r="H272" t="str">
            <v>hour</v>
          </cell>
          <cell r="I272">
            <v>28.51</v>
          </cell>
        </row>
        <row r="273">
          <cell r="B273">
            <v>8451</v>
          </cell>
          <cell r="C273" t="str">
            <v>Plow, Snow, Grader
Mounted</v>
          </cell>
          <cell r="D273" t="str">
            <v>Width</v>
          </cell>
          <cell r="E273" t="str">
            <v>to 14 Ft</v>
          </cell>
          <cell r="F273">
            <v>0</v>
          </cell>
          <cell r="G273" t="str">
            <v>Include Grader for total
cost</v>
          </cell>
          <cell r="H273" t="str">
            <v>hour</v>
          </cell>
          <cell r="I273">
            <v>33</v>
          </cell>
        </row>
        <row r="274">
          <cell r="B274">
            <v>8452</v>
          </cell>
          <cell r="C274" t="str">
            <v>Plow, Truck Mounted</v>
          </cell>
          <cell r="D274" t="str">
            <v>Width</v>
          </cell>
          <cell r="E274" t="str">
            <v>to 15 Ft</v>
          </cell>
          <cell r="F274">
            <v>0</v>
          </cell>
          <cell r="G274" t="str">
            <v>Include truck for total
cost</v>
          </cell>
          <cell r="H274" t="str">
            <v>hour</v>
          </cell>
          <cell r="I274">
            <v>23.8</v>
          </cell>
        </row>
        <row r="275">
          <cell r="B275">
            <v>8453</v>
          </cell>
          <cell r="C275" t="str">
            <v>Plow, Truck Mounted</v>
          </cell>
          <cell r="D275" t="str">
            <v>Width</v>
          </cell>
          <cell r="E275" t="str">
            <v>to 15 Ft</v>
          </cell>
          <cell r="F275">
            <v>0</v>
          </cell>
          <cell r="G275" t="str">
            <v>With leveling wing.
Include
truck for total cost</v>
          </cell>
          <cell r="H275" t="str">
            <v>hour</v>
          </cell>
          <cell r="I275">
            <v>40.69</v>
          </cell>
        </row>
        <row r="276">
          <cell r="B276">
            <v>8455</v>
          </cell>
          <cell r="C276" t="str">
            <v>Spreader, Sand</v>
          </cell>
          <cell r="D276" t="str">
            <v>Mounting</v>
          </cell>
          <cell r="E276" t="str">
            <v>Tailgate, Chassis</v>
          </cell>
          <cell r="F276">
            <v>0</v>
          </cell>
          <cell r="G276" t="str">
            <v>Truck not included</v>
          </cell>
          <cell r="H276" t="str">
            <v>hour</v>
          </cell>
          <cell r="I276">
            <v>8.02</v>
          </cell>
        </row>
        <row r="277">
          <cell r="B277">
            <v>8456</v>
          </cell>
          <cell r="C277" t="str">
            <v>Spreader, Sand</v>
          </cell>
          <cell r="D277" t="str">
            <v>Mounting</v>
          </cell>
          <cell r="E277" t="str">
            <v>Dump Body</v>
          </cell>
          <cell r="F277">
            <v>0</v>
          </cell>
          <cell r="G277" t="str">
            <v>Truck not included</v>
          </cell>
          <cell r="H277" t="str">
            <v>hour</v>
          </cell>
          <cell r="I277">
            <v>10.88</v>
          </cell>
        </row>
        <row r="278">
          <cell r="B278">
            <v>8457</v>
          </cell>
          <cell r="C278" t="str">
            <v>Spreader, Sand</v>
          </cell>
          <cell r="D278" t="str">
            <v>Mounting</v>
          </cell>
          <cell r="E278" t="str">
            <v>Truck (10yd)</v>
          </cell>
          <cell r="F278">
            <v>0</v>
          </cell>
          <cell r="G278" t="str">
            <v>Truck not included</v>
          </cell>
          <cell r="H278" t="str">
            <v>hour</v>
          </cell>
          <cell r="I278">
            <v>13.62</v>
          </cell>
        </row>
        <row r="279">
          <cell r="B279">
            <v>8458</v>
          </cell>
          <cell r="C279" t="str">
            <v>Spreader, Chemical</v>
          </cell>
          <cell r="D279" t="str">
            <v>Capacity</v>
          </cell>
          <cell r="E279" t="str">
            <v>5 CY</v>
          </cell>
          <cell r="F279" t="str">
            <v>to 4</v>
          </cell>
          <cell r="G279" t="str">
            <v>Trailer &amp; truck mounted.</v>
          </cell>
          <cell r="H279" t="str">
            <v>hour</v>
          </cell>
          <cell r="I279">
            <v>6.49</v>
          </cell>
        </row>
        <row r="280">
          <cell r="B280">
            <v>8469</v>
          </cell>
          <cell r="C280" t="str">
            <v>Pump -  Trash Pump</v>
          </cell>
          <cell r="D280" t="str">
            <v>10 MTC</v>
          </cell>
          <cell r="E280" t="str">
            <v>2" Pump</v>
          </cell>
          <cell r="F280" t="str">
            <v>to 7</v>
          </cell>
          <cell r="G280" t="str">
            <v>10,000 gph</v>
          </cell>
          <cell r="H280" t="str">
            <v>hour</v>
          </cell>
          <cell r="I280">
            <v>8.2799999999999994</v>
          </cell>
        </row>
        <row r="281">
          <cell r="B281">
            <v>8470</v>
          </cell>
          <cell r="C281" t="str">
            <v>Pump</v>
          </cell>
          <cell r="D281" t="str">
            <v>Centrifugal, 8M
pump</v>
          </cell>
          <cell r="E281" t="str">
            <v>2" - 10,000 gal/hr.</v>
          </cell>
          <cell r="F281" t="str">
            <v>to 4.5</v>
          </cell>
          <cell r="G281" t="str">
            <v>Hoses not included.</v>
          </cell>
          <cell r="H281" t="str">
            <v>hour</v>
          </cell>
          <cell r="I281">
            <v>7.79</v>
          </cell>
        </row>
        <row r="282">
          <cell r="B282">
            <v>8471</v>
          </cell>
          <cell r="C282" t="str">
            <v>Pump</v>
          </cell>
          <cell r="D282" t="str">
            <v>Diaphragm pump</v>
          </cell>
          <cell r="E282" t="str">
            <v>2" - 3,000 gal/hr.</v>
          </cell>
          <cell r="F282" t="str">
            <v>to 6</v>
          </cell>
          <cell r="G282" t="str">
            <v>Hoses not included.</v>
          </cell>
          <cell r="H282" t="str">
            <v>hour</v>
          </cell>
          <cell r="I282">
            <v>9.59</v>
          </cell>
        </row>
        <row r="283">
          <cell r="B283">
            <v>8472</v>
          </cell>
          <cell r="C283" t="str">
            <v>Pump</v>
          </cell>
          <cell r="D283" t="str">
            <v>Centrifugal, 18M
pump</v>
          </cell>
          <cell r="E283" t="str">
            <v>3" - 18,000 gal/hr.
pump</v>
          </cell>
          <cell r="F283" t="str">
            <v>to 10</v>
          </cell>
          <cell r="G283" t="str">
            <v>Hoses not included.</v>
          </cell>
          <cell r="H283" t="str">
            <v>hour</v>
          </cell>
          <cell r="I283">
            <v>9.0500000000000007</v>
          </cell>
        </row>
        <row r="284">
          <cell r="B284">
            <v>8473</v>
          </cell>
          <cell r="C284" t="str">
            <v>Pump</v>
          </cell>
          <cell r="F284" t="str">
            <v>to 15</v>
          </cell>
          <cell r="G284" t="str">
            <v>Hoses not included.</v>
          </cell>
          <cell r="H284" t="str">
            <v>hour</v>
          </cell>
          <cell r="I284">
            <v>12.25</v>
          </cell>
        </row>
        <row r="285">
          <cell r="B285">
            <v>8474</v>
          </cell>
          <cell r="C285" t="str">
            <v>Pump</v>
          </cell>
          <cell r="F285" t="str">
            <v>to 25</v>
          </cell>
          <cell r="G285" t="str">
            <v>Hoses not included.</v>
          </cell>
          <cell r="H285" t="str">
            <v>hour</v>
          </cell>
          <cell r="I285">
            <v>13.96</v>
          </cell>
        </row>
        <row r="286">
          <cell r="B286">
            <v>8475</v>
          </cell>
          <cell r="C286" t="str">
            <v>Pump</v>
          </cell>
          <cell r="F286" t="str">
            <v>to 40</v>
          </cell>
          <cell r="G286" t="str">
            <v>Hoses not included.</v>
          </cell>
          <cell r="H286" t="str">
            <v>hour</v>
          </cell>
          <cell r="I286">
            <v>17.22</v>
          </cell>
        </row>
        <row r="287">
          <cell r="B287">
            <v>8476</v>
          </cell>
          <cell r="C287" t="str">
            <v>Pump</v>
          </cell>
          <cell r="D287" t="str">
            <v>4"</v>
          </cell>
          <cell r="E287" t="str">
            <v>40,000 gal/hr.</v>
          </cell>
          <cell r="F287" t="str">
            <v>to 60</v>
          </cell>
          <cell r="G287" t="str">
            <v>Hoses not included.</v>
          </cell>
          <cell r="H287" t="str">
            <v>hour</v>
          </cell>
          <cell r="I287">
            <v>26.88</v>
          </cell>
        </row>
        <row r="288">
          <cell r="B288">
            <v>8477</v>
          </cell>
          <cell r="C288" t="str">
            <v>Pump</v>
          </cell>
          <cell r="F288" t="str">
            <v>to 95</v>
          </cell>
          <cell r="G288" t="str">
            <v>Hoses not included.</v>
          </cell>
          <cell r="H288" t="str">
            <v>hour</v>
          </cell>
          <cell r="I288">
            <v>34.78</v>
          </cell>
        </row>
        <row r="289">
          <cell r="B289">
            <v>8478</v>
          </cell>
          <cell r="C289" t="str">
            <v>Pump</v>
          </cell>
          <cell r="F289" t="str">
            <v>to 140</v>
          </cell>
          <cell r="G289" t="str">
            <v>Hoses not included.</v>
          </cell>
          <cell r="H289" t="str">
            <v>hour</v>
          </cell>
          <cell r="I289">
            <v>41.19</v>
          </cell>
        </row>
        <row r="290">
          <cell r="B290">
            <v>8479</v>
          </cell>
          <cell r="C290" t="str">
            <v>Pump</v>
          </cell>
          <cell r="F290" t="str">
            <v>to 200</v>
          </cell>
          <cell r="G290" t="str">
            <v>Hoses not included.</v>
          </cell>
          <cell r="H290" t="str">
            <v>hour</v>
          </cell>
          <cell r="I290">
            <v>51.5</v>
          </cell>
        </row>
        <row r="291">
          <cell r="B291">
            <v>8480</v>
          </cell>
          <cell r="C291" t="str">
            <v>Pump</v>
          </cell>
          <cell r="F291" t="str">
            <v>to 275</v>
          </cell>
          <cell r="G291" t="str">
            <v>Does not include Hoses.</v>
          </cell>
          <cell r="H291" t="str">
            <v>hour</v>
          </cell>
          <cell r="I291">
            <v>69.290000000000006</v>
          </cell>
        </row>
        <row r="292">
          <cell r="B292">
            <v>8481</v>
          </cell>
          <cell r="C292" t="str">
            <v>Pump</v>
          </cell>
          <cell r="F292" t="str">
            <v>to 350</v>
          </cell>
          <cell r="G292" t="str">
            <v>Does not include Hoses.</v>
          </cell>
          <cell r="H292" t="str">
            <v>hour</v>
          </cell>
          <cell r="I292">
            <v>82.8</v>
          </cell>
        </row>
        <row r="293">
          <cell r="B293">
            <v>8482</v>
          </cell>
          <cell r="C293" t="str">
            <v>Pump</v>
          </cell>
          <cell r="F293" t="str">
            <v>to 425</v>
          </cell>
          <cell r="G293" t="str">
            <v>Does not include Hoses.</v>
          </cell>
          <cell r="H293" t="str">
            <v>hour</v>
          </cell>
          <cell r="I293">
            <v>100.4</v>
          </cell>
        </row>
        <row r="294">
          <cell r="B294">
            <v>8483</v>
          </cell>
          <cell r="C294" t="str">
            <v>Pump</v>
          </cell>
          <cell r="F294" t="str">
            <v>to 500</v>
          </cell>
          <cell r="G294" t="str">
            <v>Does not include Hoses.</v>
          </cell>
          <cell r="H294" t="str">
            <v>hour</v>
          </cell>
          <cell r="I294">
            <v>118.85</v>
          </cell>
        </row>
        <row r="295">
          <cell r="B295">
            <v>8484</v>
          </cell>
          <cell r="C295" t="str">
            <v>Pump</v>
          </cell>
          <cell r="F295" t="str">
            <v>to 575</v>
          </cell>
          <cell r="G295" t="str">
            <v>Does not include Hoses.</v>
          </cell>
          <cell r="H295" t="str">
            <v>hour</v>
          </cell>
          <cell r="I295">
            <v>138.44</v>
          </cell>
        </row>
        <row r="296">
          <cell r="B296" t="str">
            <v>8484-1</v>
          </cell>
          <cell r="C296" t="str">
            <v>Pump</v>
          </cell>
          <cell r="D296" t="str">
            <v>Electric Motor</v>
          </cell>
          <cell r="F296">
            <v>600</v>
          </cell>
          <cell r="H296" t="str">
            <v>hour</v>
          </cell>
          <cell r="I296">
            <v>142.65</v>
          </cell>
        </row>
        <row r="297">
          <cell r="B297">
            <v>8485</v>
          </cell>
          <cell r="C297" t="str">
            <v>Pump</v>
          </cell>
          <cell r="F297" t="str">
            <v>to 650</v>
          </cell>
          <cell r="G297" t="str">
            <v>Does not include Hoses.</v>
          </cell>
          <cell r="H297" t="str">
            <v>hour</v>
          </cell>
          <cell r="I297">
            <v>157.05000000000001</v>
          </cell>
        </row>
        <row r="298">
          <cell r="B298" t="str">
            <v>8485-1</v>
          </cell>
          <cell r="C298" t="str">
            <v>Pump</v>
          </cell>
          <cell r="F298">
            <v>746</v>
          </cell>
          <cell r="H298" t="str">
            <v>hour</v>
          </cell>
          <cell r="I298">
            <v>177.36</v>
          </cell>
        </row>
        <row r="299">
          <cell r="B299" t="str">
            <v>8485-2</v>
          </cell>
          <cell r="C299" t="str">
            <v>Pump</v>
          </cell>
          <cell r="F299">
            <v>905</v>
          </cell>
          <cell r="H299" t="str">
            <v>hour</v>
          </cell>
          <cell r="I299">
            <v>215.6</v>
          </cell>
        </row>
        <row r="300">
          <cell r="B300" t="str">
            <v>8485-3</v>
          </cell>
          <cell r="C300" t="str">
            <v>Pump</v>
          </cell>
          <cell r="E300" t="str">
            <v>110,000 gpm</v>
          </cell>
          <cell r="F300">
            <v>1000</v>
          </cell>
          <cell r="H300" t="str">
            <v>hour</v>
          </cell>
          <cell r="I300">
            <v>360</v>
          </cell>
        </row>
        <row r="301">
          <cell r="B301" t="str">
            <v>8485-4</v>
          </cell>
          <cell r="C301" t="str">
            <v>Pump</v>
          </cell>
          <cell r="D301" t="str">
            <v>CAT-3606 Engine</v>
          </cell>
          <cell r="F301">
            <v>2250</v>
          </cell>
          <cell r="H301" t="str">
            <v>hour</v>
          </cell>
          <cell r="I301">
            <v>775</v>
          </cell>
        </row>
        <row r="302">
          <cell r="B302" t="str">
            <v>8485-5</v>
          </cell>
          <cell r="C302" t="str">
            <v>Pump</v>
          </cell>
          <cell r="E302" t="str">
            <v>464,125 gpm</v>
          </cell>
          <cell r="F302">
            <v>2500</v>
          </cell>
          <cell r="H302" t="str">
            <v>hour</v>
          </cell>
          <cell r="I302">
            <v>780</v>
          </cell>
        </row>
        <row r="303">
          <cell r="B303" t="str">
            <v>8485-6</v>
          </cell>
          <cell r="C303" t="str">
            <v>Pump -High Powered
Pump with Caterpillar Engine</v>
          </cell>
          <cell r="D303" t="str">
            <v>C280-12 CAT
Engine</v>
          </cell>
          <cell r="E303" t="str">
            <v>1000-RPM,  20,000 CFM</v>
          </cell>
          <cell r="F303">
            <v>5444</v>
          </cell>
          <cell r="G303" t="str">
            <v>Fairbanks Morse/Lufkin Heavy Duty Pump</v>
          </cell>
          <cell r="H303" t="str">
            <v>hour</v>
          </cell>
          <cell r="I303">
            <v>1285</v>
          </cell>
        </row>
        <row r="304">
          <cell r="B304">
            <v>8486</v>
          </cell>
          <cell r="C304" t="str">
            <v>Aerial Lift, Truck Mounted</v>
          </cell>
          <cell r="D304" t="str">
            <v>Max. Platform Height</v>
          </cell>
          <cell r="E304" t="str">
            <v>40 Ft</v>
          </cell>
          <cell r="G304" t="str">
            <v>Add this rate to truck rate
for
total lift and truck rate</v>
          </cell>
          <cell r="H304" t="str">
            <v>hour</v>
          </cell>
          <cell r="I304">
            <v>12.05</v>
          </cell>
        </row>
        <row r="305">
          <cell r="B305">
            <v>8487</v>
          </cell>
          <cell r="C305" t="str">
            <v>Aerial Lift, Truck Mounted</v>
          </cell>
          <cell r="D305" t="str">
            <v>Max. Platform Height</v>
          </cell>
          <cell r="E305" t="str">
            <v>61 Ft</v>
          </cell>
          <cell r="G305" t="str">
            <v>Add this rate to truck rate for
total lift and truck rate</v>
          </cell>
          <cell r="H305" t="str">
            <v>hour</v>
          </cell>
          <cell r="I305">
            <v>20.95</v>
          </cell>
        </row>
        <row r="306">
          <cell r="B306">
            <v>8488</v>
          </cell>
          <cell r="C306" t="str">
            <v>Aerial Lift, Truck Mounted</v>
          </cell>
          <cell r="D306" t="str">
            <v>Max. Platform Height</v>
          </cell>
          <cell r="E306" t="str">
            <v>80 Ft</v>
          </cell>
          <cell r="G306" t="str">
            <v>Add this rate to truck rate
for
total lift and truck rate</v>
          </cell>
          <cell r="H306" t="str">
            <v>hour</v>
          </cell>
          <cell r="I306">
            <v>38.85</v>
          </cell>
        </row>
        <row r="307">
          <cell r="B307">
            <v>8489</v>
          </cell>
          <cell r="C307" t="str">
            <v>Aerial Lift, Truck Mounted</v>
          </cell>
          <cell r="D307" t="str">
            <v>Max. Platform Load - 600Lbs</v>
          </cell>
          <cell r="E307" t="str">
            <v>81 Ft -100 Ft. Ht.</v>
          </cell>
          <cell r="G307" t="str">
            <v>Articulated and Telescoping.
Add this rate to truck rate
for total lift and truck rate</v>
          </cell>
          <cell r="H307" t="str">
            <v>hour</v>
          </cell>
          <cell r="I307">
            <v>39.1</v>
          </cell>
        </row>
        <row r="308">
          <cell r="B308">
            <v>8490</v>
          </cell>
          <cell r="C308" t="str">
            <v>Aerial Lift, Self-
Propelled</v>
          </cell>
          <cell r="D308" t="str">
            <v>Max. Platform
Height</v>
          </cell>
          <cell r="E308" t="str">
            <v>37 Ft. Ht.</v>
          </cell>
          <cell r="F308" t="str">
            <v>to 15</v>
          </cell>
          <cell r="G308" t="str">
            <v>Articulated, Telescoping,
Scissor.</v>
          </cell>
          <cell r="H308" t="str">
            <v>hour</v>
          </cell>
          <cell r="I308">
            <v>9.15</v>
          </cell>
        </row>
        <row r="309">
          <cell r="B309">
            <v>8491</v>
          </cell>
          <cell r="C309" t="str">
            <v>Aerial Lift, Self-
Propelled</v>
          </cell>
          <cell r="D309" t="str">
            <v>Max. Platform
Height</v>
          </cell>
          <cell r="E309" t="str">
            <v>60 Ft. Ht.</v>
          </cell>
          <cell r="F309" t="str">
            <v>to 30</v>
          </cell>
          <cell r="G309" t="str">
            <v>Articulated, Telescoping,
Scissor.</v>
          </cell>
          <cell r="H309" t="str">
            <v>hour</v>
          </cell>
          <cell r="I309">
            <v>33.24</v>
          </cell>
        </row>
        <row r="310">
          <cell r="B310">
            <v>8492</v>
          </cell>
          <cell r="C310" t="str">
            <v>Aerial Lift, Self-
Propelled</v>
          </cell>
          <cell r="D310" t="str">
            <v>Max. Platform
Height</v>
          </cell>
          <cell r="E310" t="str">
            <v>70 Ft. Ht.</v>
          </cell>
          <cell r="F310" t="str">
            <v>to 50</v>
          </cell>
          <cell r="G310" t="str">
            <v>Articulated, Telescoping,
Scissor.</v>
          </cell>
          <cell r="H310" t="str">
            <v>hour</v>
          </cell>
          <cell r="I310">
            <v>26.58</v>
          </cell>
        </row>
        <row r="311">
          <cell r="B311">
            <v>8493</v>
          </cell>
          <cell r="C311" t="str">
            <v>Aerial Lift, Self-
Propelled</v>
          </cell>
          <cell r="D311" t="str">
            <v>Max. Platform
Height</v>
          </cell>
          <cell r="E311" t="str">
            <v>125 Ft. Ht.</v>
          </cell>
          <cell r="F311" t="str">
            <v>to 85</v>
          </cell>
          <cell r="G311" t="str">
            <v>Articulated and
Telescoping.</v>
          </cell>
          <cell r="H311" t="str">
            <v>hour</v>
          </cell>
          <cell r="I311">
            <v>57.49</v>
          </cell>
        </row>
        <row r="312">
          <cell r="B312">
            <v>8494</v>
          </cell>
          <cell r="C312" t="str">
            <v>Aerial Lift, Self-
Propelled</v>
          </cell>
          <cell r="D312" t="str">
            <v>Max. Platform
Height</v>
          </cell>
          <cell r="E312" t="str">
            <v>150 Ft. Ht.</v>
          </cell>
          <cell r="F312" t="str">
            <v>to 130</v>
          </cell>
          <cell r="G312" t="str">
            <v>Articulated and
Telescoping.</v>
          </cell>
          <cell r="H312" t="str">
            <v>hour</v>
          </cell>
          <cell r="I312">
            <v>74.930000000000007</v>
          </cell>
        </row>
        <row r="313">
          <cell r="B313">
            <v>8495</v>
          </cell>
          <cell r="C313" t="str">
            <v>I.C. Aerial Lift, Self-
Propelled</v>
          </cell>
          <cell r="D313" t="str">
            <v>Max. Platform
Load - 500 Lbs</v>
          </cell>
          <cell r="E313" t="str">
            <v>75"x155", 40Ft Ht.</v>
          </cell>
          <cell r="F313" t="str">
            <v>to 80</v>
          </cell>
          <cell r="G313" t="str">
            <v>2000 Lbs Capacity</v>
          </cell>
          <cell r="H313" t="str">
            <v>hour</v>
          </cell>
          <cell r="I313">
            <v>30.13</v>
          </cell>
        </row>
        <row r="314">
          <cell r="B314">
            <v>8496</v>
          </cell>
          <cell r="C314" t="str">
            <v>Crane, Truck Mounted</v>
          </cell>
          <cell r="D314" t="str">
            <v>Max. Lift Capacity</v>
          </cell>
          <cell r="E314" t="str">
            <v>24000 Lbs</v>
          </cell>
          <cell r="F314">
            <v>0</v>
          </cell>
          <cell r="G314" t="str">
            <v>Include truck rate for
total cost</v>
          </cell>
          <cell r="H314" t="str">
            <v>hour</v>
          </cell>
          <cell r="I314">
            <v>20.8</v>
          </cell>
        </row>
        <row r="315">
          <cell r="B315">
            <v>8497</v>
          </cell>
          <cell r="C315" t="str">
            <v>Crane, Truck Mounted</v>
          </cell>
          <cell r="D315" t="str">
            <v>Max. Lift Capacity</v>
          </cell>
          <cell r="E315" t="str">
            <v>36000 Lbs</v>
          </cell>
          <cell r="F315">
            <v>0</v>
          </cell>
          <cell r="G315" t="str">
            <v>Include truck rate for
total cost</v>
          </cell>
          <cell r="H315" t="str">
            <v>hour</v>
          </cell>
          <cell r="I315">
            <v>29.28</v>
          </cell>
        </row>
        <row r="316">
          <cell r="B316">
            <v>8498</v>
          </cell>
          <cell r="C316" t="str">
            <v>Crane, Truck Mounted</v>
          </cell>
          <cell r="D316" t="str">
            <v>Max. Lift Capacity</v>
          </cell>
          <cell r="E316" t="str">
            <v>60000 Lbs</v>
          </cell>
          <cell r="F316">
            <v>0</v>
          </cell>
          <cell r="G316" t="str">
            <v>Include truck rate for
total cost</v>
          </cell>
          <cell r="H316" t="str">
            <v>hour</v>
          </cell>
          <cell r="I316">
            <v>45.07</v>
          </cell>
        </row>
        <row r="317">
          <cell r="B317">
            <v>8500</v>
          </cell>
          <cell r="C317" t="str">
            <v>Crane</v>
          </cell>
          <cell r="D317" t="str">
            <v>Max. Lift Capacity</v>
          </cell>
          <cell r="E317" t="str">
            <v>8 MT</v>
          </cell>
          <cell r="F317" t="str">
            <v>to 80</v>
          </cell>
          <cell r="H317" t="str">
            <v>hour</v>
          </cell>
          <cell r="I317">
            <v>59.49</v>
          </cell>
        </row>
        <row r="318">
          <cell r="B318">
            <v>8501</v>
          </cell>
          <cell r="C318" t="str">
            <v>Crane</v>
          </cell>
          <cell r="D318" t="str">
            <v>Max. Lift Capacity</v>
          </cell>
          <cell r="E318" t="str">
            <v>15 MT</v>
          </cell>
          <cell r="F318" t="str">
            <v>to 150</v>
          </cell>
          <cell r="H318" t="str">
            <v>hour</v>
          </cell>
          <cell r="I318">
            <v>98.07</v>
          </cell>
        </row>
        <row r="319">
          <cell r="B319">
            <v>8502</v>
          </cell>
          <cell r="C319" t="str">
            <v>Crane</v>
          </cell>
          <cell r="D319" t="str">
            <v>Max. Lift Capacity</v>
          </cell>
          <cell r="E319" t="str">
            <v>50 MT</v>
          </cell>
          <cell r="F319" t="str">
            <v>to 200</v>
          </cell>
          <cell r="H319" t="str">
            <v>hour</v>
          </cell>
          <cell r="I319">
            <v>141.88999999999999</v>
          </cell>
        </row>
        <row r="320">
          <cell r="B320">
            <v>8503</v>
          </cell>
          <cell r="C320" t="str">
            <v>Crane</v>
          </cell>
          <cell r="D320" t="str">
            <v>Max. Lift Capacity</v>
          </cell>
          <cell r="E320" t="str">
            <v>70 MT</v>
          </cell>
          <cell r="F320" t="str">
            <v>to 300</v>
          </cell>
          <cell r="H320" t="str">
            <v>hour</v>
          </cell>
          <cell r="I320">
            <v>198.29</v>
          </cell>
        </row>
        <row r="321">
          <cell r="B321">
            <v>8504</v>
          </cell>
          <cell r="C321" t="str">
            <v>Crane (Crawler)</v>
          </cell>
          <cell r="D321" t="str">
            <v>Max. Lift Capacity</v>
          </cell>
          <cell r="E321" t="str">
            <v>110 MT</v>
          </cell>
          <cell r="F321" t="str">
            <v>to 350</v>
          </cell>
          <cell r="H321" t="str">
            <v>hour</v>
          </cell>
          <cell r="I321">
            <v>232.88</v>
          </cell>
        </row>
        <row r="322">
          <cell r="B322">
            <v>8510</v>
          </cell>
          <cell r="C322" t="str">
            <v>Saw, Concrete</v>
          </cell>
          <cell r="D322" t="str">
            <v>Blade Diameter</v>
          </cell>
          <cell r="E322" t="str">
            <v>14 In</v>
          </cell>
          <cell r="F322" t="str">
            <v>to 14</v>
          </cell>
          <cell r="H322" t="str">
            <v>hour</v>
          </cell>
          <cell r="I322">
            <v>7.29</v>
          </cell>
        </row>
        <row r="323">
          <cell r="B323">
            <v>8511</v>
          </cell>
          <cell r="C323" t="str">
            <v>Saw, Concrete</v>
          </cell>
          <cell r="D323" t="str">
            <v>Blade Diameter</v>
          </cell>
          <cell r="E323" t="str">
            <v>26 In</v>
          </cell>
          <cell r="F323" t="str">
            <v>to 35</v>
          </cell>
          <cell r="H323" t="str">
            <v>hour</v>
          </cell>
          <cell r="I323">
            <v>11.63</v>
          </cell>
        </row>
        <row r="324">
          <cell r="B324">
            <v>8512</v>
          </cell>
          <cell r="C324" t="str">
            <v>Saw, Concrete</v>
          </cell>
          <cell r="D324" t="str">
            <v>Blade Diameter</v>
          </cell>
          <cell r="E324" t="str">
            <v>48 In</v>
          </cell>
          <cell r="F324" t="str">
            <v>to 65</v>
          </cell>
          <cell r="H324" t="str">
            <v>hour</v>
          </cell>
          <cell r="I324">
            <v>24.18</v>
          </cell>
        </row>
        <row r="325">
          <cell r="B325">
            <v>8513</v>
          </cell>
          <cell r="C325" t="str">
            <v>Saw, Rock</v>
          </cell>
          <cell r="D325" t="str">
            <v>Blade Diameter</v>
          </cell>
          <cell r="F325" t="str">
            <v>to 100</v>
          </cell>
          <cell r="H325" t="str">
            <v>hour</v>
          </cell>
          <cell r="I325">
            <v>41.98</v>
          </cell>
        </row>
        <row r="326">
          <cell r="B326">
            <v>8514</v>
          </cell>
          <cell r="C326" t="str">
            <v>Saw, Rock</v>
          </cell>
          <cell r="D326" t="str">
            <v>Blade Diameter</v>
          </cell>
          <cell r="F326" t="str">
            <v>to 200</v>
          </cell>
          <cell r="H326" t="str">
            <v>hour</v>
          </cell>
          <cell r="I326">
            <v>94.55</v>
          </cell>
        </row>
        <row r="327">
          <cell r="B327">
            <v>8517</v>
          </cell>
          <cell r="C327" t="str">
            <v>Jackhammer (Dry)</v>
          </cell>
          <cell r="D327" t="str">
            <v>Weight Class</v>
          </cell>
          <cell r="E327" t="str">
            <v>25-45 Lbs</v>
          </cell>
          <cell r="F327">
            <v>0</v>
          </cell>
          <cell r="G327" t="str">
            <v>Pneumatic Powered</v>
          </cell>
          <cell r="H327" t="str">
            <v>hour</v>
          </cell>
          <cell r="I327">
            <v>1.71</v>
          </cell>
        </row>
        <row r="328">
          <cell r="B328">
            <v>8518</v>
          </cell>
          <cell r="C328" t="str">
            <v>Jackhammer (Wet)</v>
          </cell>
          <cell r="D328" t="str">
            <v>Weight Class</v>
          </cell>
          <cell r="E328" t="str">
            <v>30-55 Lbs</v>
          </cell>
          <cell r="F328">
            <v>0</v>
          </cell>
          <cell r="G328" t="str">
            <v>Pneumatic Powered</v>
          </cell>
          <cell r="H328" t="str">
            <v>hour</v>
          </cell>
          <cell r="I328">
            <v>1.9</v>
          </cell>
        </row>
        <row r="329">
          <cell r="B329">
            <v>8521</v>
          </cell>
          <cell r="C329" t="str">
            <v>Scraper</v>
          </cell>
          <cell r="D329" t="str">
            <v>Scraper Capacity</v>
          </cell>
          <cell r="E329" t="str">
            <v>15 CY</v>
          </cell>
          <cell r="F329" t="str">
            <v>to 262</v>
          </cell>
          <cell r="H329" t="str">
            <v>hour</v>
          </cell>
          <cell r="I329">
            <v>131.34</v>
          </cell>
        </row>
        <row r="330">
          <cell r="B330">
            <v>8522</v>
          </cell>
          <cell r="C330" t="str">
            <v>Scraper</v>
          </cell>
          <cell r="D330" t="str">
            <v>Scraper Capacity</v>
          </cell>
          <cell r="E330" t="str">
            <v>22 CY</v>
          </cell>
          <cell r="F330" t="str">
            <v>to 365</v>
          </cell>
          <cell r="H330" t="str">
            <v>hour</v>
          </cell>
          <cell r="I330">
            <v>213.55</v>
          </cell>
        </row>
        <row r="331">
          <cell r="B331">
            <v>8523</v>
          </cell>
          <cell r="C331" t="str">
            <v>Scraper</v>
          </cell>
          <cell r="D331" t="str">
            <v>Scraper Capacity</v>
          </cell>
          <cell r="E331" t="str">
            <v>34 CY</v>
          </cell>
          <cell r="F331" t="str">
            <v>to 500</v>
          </cell>
          <cell r="H331" t="str">
            <v>hour</v>
          </cell>
          <cell r="I331">
            <v>275.45</v>
          </cell>
        </row>
        <row r="332">
          <cell r="B332">
            <v>8524</v>
          </cell>
          <cell r="C332" t="str">
            <v>Scraper</v>
          </cell>
          <cell r="D332" t="str">
            <v>Scraper Capacity</v>
          </cell>
          <cell r="E332" t="str">
            <v>44 CY</v>
          </cell>
          <cell r="F332" t="str">
            <v>to 604</v>
          </cell>
          <cell r="H332" t="str">
            <v>hour</v>
          </cell>
          <cell r="I332">
            <v>327.93</v>
          </cell>
        </row>
        <row r="333">
          <cell r="B333">
            <v>8540</v>
          </cell>
          <cell r="C333" t="str">
            <v>Loader, Skid-Steer</v>
          </cell>
          <cell r="D333" t="str">
            <v>Operating
Capacity</v>
          </cell>
          <cell r="E333" t="str">
            <v>976 - 1250 Lbs</v>
          </cell>
          <cell r="F333" t="str">
            <v>to 36</v>
          </cell>
          <cell r="H333" t="str">
            <v>hour</v>
          </cell>
          <cell r="I333">
            <v>26.04</v>
          </cell>
        </row>
        <row r="334">
          <cell r="B334">
            <v>8541</v>
          </cell>
          <cell r="C334" t="str">
            <v>Loader, Skid-Steer</v>
          </cell>
          <cell r="D334" t="str">
            <v>Operating
Capacity</v>
          </cell>
          <cell r="E334" t="str">
            <v>1751 - 2200 Lbs</v>
          </cell>
          <cell r="F334" t="str">
            <v>to 66</v>
          </cell>
          <cell r="H334" t="str">
            <v>hour</v>
          </cell>
          <cell r="I334">
            <v>31.16</v>
          </cell>
        </row>
        <row r="335">
          <cell r="B335">
            <v>8542</v>
          </cell>
          <cell r="C335" t="str">
            <v>Loader, Skid-Steer</v>
          </cell>
          <cell r="D335" t="str">
            <v>Operating
Capacity</v>
          </cell>
          <cell r="E335" t="str">
            <v>2901 to 3300 Lbs</v>
          </cell>
          <cell r="F335" t="str">
            <v>to 81</v>
          </cell>
          <cell r="H335" t="str">
            <v>hour</v>
          </cell>
          <cell r="I335">
            <v>36.76</v>
          </cell>
        </row>
        <row r="336">
          <cell r="B336">
            <v>8549</v>
          </cell>
          <cell r="C336" t="str">
            <v>Snow Plower, Salt Spreader</v>
          </cell>
          <cell r="D336" t="str">
            <v>Towed  Salt
Spreader/Snow Plower</v>
          </cell>
          <cell r="E336" t="str">
            <v>26 ft X 8 ft</v>
          </cell>
          <cell r="F336">
            <v>260</v>
          </cell>
          <cell r="G336" t="str">
            <v>Plus Towed Salt Spreader</v>
          </cell>
          <cell r="H336" t="str">
            <v>hour</v>
          </cell>
          <cell r="I336">
            <v>25</v>
          </cell>
        </row>
        <row r="337">
          <cell r="B337">
            <v>8550</v>
          </cell>
          <cell r="C337" t="str">
            <v>Snow Blower, Truck
Mounted</v>
          </cell>
          <cell r="D337" t="str">
            <v>Capacity</v>
          </cell>
          <cell r="E337" t="str">
            <v>600 Tph</v>
          </cell>
          <cell r="F337" t="str">
            <v>to 75</v>
          </cell>
          <cell r="G337" t="str">
            <v>Does not include truck</v>
          </cell>
          <cell r="H337" t="str">
            <v>hour</v>
          </cell>
          <cell r="I337">
            <v>33.74</v>
          </cell>
        </row>
        <row r="338">
          <cell r="B338">
            <v>8551</v>
          </cell>
          <cell r="C338" t="str">
            <v>Snow Blower, Truck
Mounted</v>
          </cell>
          <cell r="D338" t="str">
            <v>Capacity</v>
          </cell>
          <cell r="E338" t="str">
            <v>1400 Tph</v>
          </cell>
          <cell r="F338" t="str">
            <v>to 200</v>
          </cell>
          <cell r="G338" t="str">
            <v>Does not include truck</v>
          </cell>
          <cell r="H338" t="str">
            <v>hour</v>
          </cell>
          <cell r="I338">
            <v>90.01</v>
          </cell>
        </row>
        <row r="339">
          <cell r="B339">
            <v>8552</v>
          </cell>
          <cell r="C339" t="str">
            <v>Snow Blower, Truck
Mounted</v>
          </cell>
          <cell r="D339" t="str">
            <v>Capacity</v>
          </cell>
          <cell r="E339" t="str">
            <v>2000 Tph</v>
          </cell>
          <cell r="F339" t="str">
            <v>to 340</v>
          </cell>
          <cell r="G339" t="str">
            <v>Does not include truck</v>
          </cell>
          <cell r="H339" t="str">
            <v>hour</v>
          </cell>
          <cell r="I339">
            <v>135.34</v>
          </cell>
        </row>
        <row r="340">
          <cell r="B340">
            <v>8553</v>
          </cell>
          <cell r="C340" t="str">
            <v>Snow Blower, Truck
Mounted</v>
          </cell>
          <cell r="D340" t="str">
            <v>Capacity</v>
          </cell>
          <cell r="E340" t="str">
            <v>2500 Tph</v>
          </cell>
          <cell r="F340" t="str">
            <v>to 400</v>
          </cell>
          <cell r="G340" t="str">
            <v>Does not include truck</v>
          </cell>
          <cell r="H340" t="str">
            <v>hour</v>
          </cell>
          <cell r="I340">
            <v>147.02000000000001</v>
          </cell>
        </row>
        <row r="341">
          <cell r="B341">
            <v>8558</v>
          </cell>
          <cell r="C341" t="str">
            <v>Snow Thrower, Walk
Behind</v>
          </cell>
          <cell r="D341" t="str">
            <v>Cutting Width</v>
          </cell>
          <cell r="E341" t="str">
            <v>25 in</v>
          </cell>
          <cell r="F341" t="str">
            <v>to 5</v>
          </cell>
          <cell r="H341" t="str">
            <v>hour</v>
          </cell>
          <cell r="I341">
            <v>3.01</v>
          </cell>
        </row>
        <row r="342">
          <cell r="B342">
            <v>8559</v>
          </cell>
          <cell r="C342" t="str">
            <v>Snow Thrower, Walk
Behind</v>
          </cell>
          <cell r="D342" t="str">
            <v>Cutting Width</v>
          </cell>
          <cell r="E342" t="str">
            <v>60 in</v>
          </cell>
          <cell r="F342" t="str">
            <v>to 15</v>
          </cell>
          <cell r="H342" t="str">
            <v>hour</v>
          </cell>
          <cell r="I342">
            <v>14.67</v>
          </cell>
        </row>
        <row r="343">
          <cell r="B343" t="str">
            <v>8559-1</v>
          </cell>
          <cell r="C343" t="str">
            <v>SnowBroom</v>
          </cell>
          <cell r="D343" t="str">
            <v>Oshkosh  Snow Broom</v>
          </cell>
          <cell r="E343" t="str">
            <v>Blower Airport Equipment Model
2718</v>
          </cell>
          <cell r="F343" t="str">
            <v>450-500</v>
          </cell>
          <cell r="H343" t="str">
            <v>hour</v>
          </cell>
          <cell r="I343">
            <v>184</v>
          </cell>
        </row>
        <row r="344">
          <cell r="B344">
            <v>8560</v>
          </cell>
          <cell r="C344" t="str">
            <v>Snow Blower</v>
          </cell>
          <cell r="D344" t="str">
            <v>Capacity</v>
          </cell>
          <cell r="E344" t="str">
            <v>2,000 Tph</v>
          </cell>
          <cell r="F344" t="str">
            <v>to 400</v>
          </cell>
          <cell r="H344" t="str">
            <v>hour</v>
          </cell>
          <cell r="I344">
            <v>232.52</v>
          </cell>
        </row>
        <row r="345">
          <cell r="B345">
            <v>8561</v>
          </cell>
          <cell r="C345" t="str">
            <v>Snow Blower</v>
          </cell>
          <cell r="D345" t="str">
            <v>Capacity</v>
          </cell>
          <cell r="E345" t="str">
            <v>2,500 Tph</v>
          </cell>
          <cell r="F345" t="str">
            <v>to 500</v>
          </cell>
          <cell r="H345" t="str">
            <v>hour</v>
          </cell>
          <cell r="I345">
            <v>251.98</v>
          </cell>
        </row>
        <row r="346">
          <cell r="B346" t="str">
            <v>8561-1</v>
          </cell>
          <cell r="C346" t="str">
            <v>Snow Blower</v>
          </cell>
          <cell r="D346" t="str">
            <v>MTE Snow
Mauler</v>
          </cell>
          <cell r="F346">
            <v>428</v>
          </cell>
          <cell r="H346" t="str">
            <v>hour</v>
          </cell>
          <cell r="I346">
            <v>260</v>
          </cell>
        </row>
        <row r="347">
          <cell r="B347" t="str">
            <v>8561-2</v>
          </cell>
          <cell r="C347" t="str">
            <v>Snow Blower</v>
          </cell>
          <cell r="D347" t="str">
            <v>Vammas PSB
4500MTE</v>
          </cell>
          <cell r="E347" t="str">
            <v>Uses high quality
Bristles</v>
          </cell>
          <cell r="F347">
            <v>420</v>
          </cell>
          <cell r="H347" t="str">
            <v>hour</v>
          </cell>
          <cell r="I347">
            <v>266</v>
          </cell>
        </row>
        <row r="348">
          <cell r="B348">
            <v>8562</v>
          </cell>
          <cell r="C348" t="str">
            <v>Snow Blower</v>
          </cell>
          <cell r="D348" t="str">
            <v>Capacity</v>
          </cell>
          <cell r="E348" t="str">
            <v>3,500 Tph</v>
          </cell>
          <cell r="F348" t="str">
            <v>to 600</v>
          </cell>
          <cell r="H348" t="str">
            <v>hour</v>
          </cell>
          <cell r="I348">
            <v>278.68</v>
          </cell>
        </row>
        <row r="349">
          <cell r="B349">
            <v>8563</v>
          </cell>
          <cell r="C349" t="str">
            <v>The Vammas 4500</v>
          </cell>
          <cell r="D349" t="str">
            <v>Snow Remover</v>
          </cell>
          <cell r="E349" t="str">
            <v>26ft Plow, 20ft Broom
+ Airblast</v>
          </cell>
          <cell r="F349">
            <v>428</v>
          </cell>
          <cell r="G349" t="str">
            <v>Equip with Plow &amp; Broom</v>
          </cell>
          <cell r="H349" t="str">
            <v>hour</v>
          </cell>
          <cell r="I349">
            <v>263.64</v>
          </cell>
        </row>
        <row r="350">
          <cell r="B350">
            <v>8564</v>
          </cell>
          <cell r="C350" t="str">
            <v>The Vammas 5500</v>
          </cell>
          <cell r="D350" t="str">
            <v>RM300</v>
          </cell>
          <cell r="E350" t="str">
            <v>96"W x 20"D</v>
          </cell>
          <cell r="F350">
            <v>350</v>
          </cell>
          <cell r="G350" t="str">
            <v>Soil Stabilization,
Reclaimer</v>
          </cell>
          <cell r="H350" t="str">
            <v>hour</v>
          </cell>
          <cell r="I350">
            <v>214.97</v>
          </cell>
        </row>
        <row r="351">
          <cell r="B351">
            <v>8565</v>
          </cell>
          <cell r="C351" t="str">
            <v>Pavement Sweeper</v>
          </cell>
          <cell r="D351" t="str">
            <v>H-Series</v>
          </cell>
          <cell r="F351">
            <v>420</v>
          </cell>
          <cell r="G351" t="str">
            <v>Equip with Broom</v>
          </cell>
          <cell r="H351" t="str">
            <v>hour</v>
          </cell>
          <cell r="I351">
            <v>232.21</v>
          </cell>
        </row>
        <row r="352">
          <cell r="B352">
            <v>8569</v>
          </cell>
          <cell r="C352" t="str">
            <v>Dust Control De-Ice Unit</v>
          </cell>
          <cell r="D352" t="str">
            <v>1300-2000 gal</v>
          </cell>
          <cell r="E352" t="str">
            <v>173"Lx98"Wx51"H</v>
          </cell>
          <cell r="F352">
            <v>5.5</v>
          </cell>
          <cell r="G352" t="str">
            <v>Hydro Pump w/100' 1/2"
hose</v>
          </cell>
          <cell r="H352" t="str">
            <v>hour</v>
          </cell>
          <cell r="I352">
            <v>3.59</v>
          </cell>
        </row>
        <row r="353">
          <cell r="B353">
            <v>8570</v>
          </cell>
          <cell r="C353" t="str">
            <v>Loader-Backhoe, Wheel</v>
          </cell>
          <cell r="D353" t="str">
            <v>Loader Bucket Capacity</v>
          </cell>
          <cell r="E353" t="str">
            <v>0.5 CY</v>
          </cell>
          <cell r="F353" t="str">
            <v>to 40</v>
          </cell>
          <cell r="G353" t="str">
            <v>Loader and Backhoe
Buckets included.</v>
          </cell>
          <cell r="H353" t="str">
            <v>hour</v>
          </cell>
          <cell r="I353">
            <v>22.97</v>
          </cell>
        </row>
        <row r="354">
          <cell r="B354">
            <v>8571</v>
          </cell>
          <cell r="C354" t="str">
            <v>Loader-Backhoe, Wheel</v>
          </cell>
          <cell r="D354" t="str">
            <v>Loader Bucket Capacity</v>
          </cell>
          <cell r="E354" t="str">
            <v>1 CY</v>
          </cell>
          <cell r="F354" t="str">
            <v>to 70</v>
          </cell>
          <cell r="G354" t="str">
            <v>Loader and Backhoe Buckets
included.</v>
          </cell>
          <cell r="H354" t="str">
            <v>hour</v>
          </cell>
          <cell r="I354">
            <v>30.36</v>
          </cell>
        </row>
        <row r="355">
          <cell r="B355">
            <v>8572</v>
          </cell>
          <cell r="C355" t="str">
            <v>Loader-Backhoe, Wheel</v>
          </cell>
          <cell r="D355" t="str">
            <v>Loader Bucket Capacity</v>
          </cell>
          <cell r="E355" t="str">
            <v>1.5 CY</v>
          </cell>
          <cell r="F355" t="str">
            <v>to 95</v>
          </cell>
          <cell r="G355" t="str">
            <v>Loader and Backhoe
Buckets included.</v>
          </cell>
          <cell r="H355" t="str">
            <v>hour</v>
          </cell>
          <cell r="I355">
            <v>43.91</v>
          </cell>
        </row>
        <row r="356">
          <cell r="B356">
            <v>8573</v>
          </cell>
          <cell r="C356" t="str">
            <v>Loader-Backhoe, Wheel</v>
          </cell>
          <cell r="D356" t="str">
            <v>Loader Bucket Capacity</v>
          </cell>
          <cell r="E356" t="str">
            <v>1.75 CY</v>
          </cell>
          <cell r="F356" t="str">
            <v>to 115</v>
          </cell>
          <cell r="G356" t="str">
            <v>Loader and Backhoe Buckets
included.</v>
          </cell>
          <cell r="H356" t="str">
            <v>hour</v>
          </cell>
          <cell r="I356">
            <v>52.69</v>
          </cell>
        </row>
        <row r="357">
          <cell r="B357">
            <v>8580</v>
          </cell>
          <cell r="C357" t="str">
            <v>Distributor,  Asphalt</v>
          </cell>
          <cell r="D357" t="str">
            <v>Tank Capacity
Mounted on Trailer</v>
          </cell>
          <cell r="E357" t="str">
            <v>550 Gal</v>
          </cell>
          <cell r="F357">
            <v>16</v>
          </cell>
          <cell r="G357" t="str">
            <v>burners, insulated tank,
and
circulating spray bar.</v>
          </cell>
          <cell r="H357" t="str">
            <v>hour</v>
          </cell>
          <cell r="I357">
            <v>18.399999999999999</v>
          </cell>
        </row>
        <row r="358">
          <cell r="B358">
            <v>8581</v>
          </cell>
          <cell r="C358" t="str">
            <v>Distributor,  Asphalt</v>
          </cell>
          <cell r="D358" t="str">
            <v>Tank Capacity Mounted on Trailer</v>
          </cell>
          <cell r="E358" t="str">
            <v>1000 Gal</v>
          </cell>
          <cell r="F358">
            <v>38</v>
          </cell>
          <cell r="G358" t="str">
            <v>Truck Mounted. Includes burners, insulated tank, and circulating spray bar. Include truck rate.</v>
          </cell>
          <cell r="H358" t="str">
            <v>hour</v>
          </cell>
          <cell r="I358">
            <v>27.35</v>
          </cell>
        </row>
        <row r="359">
          <cell r="B359">
            <v>8582</v>
          </cell>
          <cell r="C359" t="str">
            <v>Distributor,  Asphalt</v>
          </cell>
          <cell r="D359" t="str">
            <v>Tank Capacity Mounted on Truck</v>
          </cell>
          <cell r="E359" t="str">
            <v>4000 Gal</v>
          </cell>
          <cell r="G359" t="str">
            <v>Truck Mounted. Includes burners, insulated tank, and circulating spray bar. Include truck rate.</v>
          </cell>
          <cell r="H359" t="str">
            <v>hour</v>
          </cell>
          <cell r="I359">
            <v>39.340000000000003</v>
          </cell>
        </row>
        <row r="360">
          <cell r="B360">
            <v>8583</v>
          </cell>
          <cell r="C360" t="str">
            <v>Distributor</v>
          </cell>
          <cell r="D360" t="str">
            <v>ETNYRE Oil
Distributor Model
- PB348</v>
          </cell>
          <cell r="F360">
            <v>300</v>
          </cell>
          <cell r="H360" t="str">
            <v>hour</v>
          </cell>
          <cell r="I360">
            <v>44.18</v>
          </cell>
        </row>
        <row r="361">
          <cell r="B361">
            <v>8584</v>
          </cell>
          <cell r="C361" t="str">
            <v>Distributor</v>
          </cell>
          <cell r="D361" t="str">
            <v>ETNYRE Quad
Chip Spreader</v>
          </cell>
          <cell r="F361">
            <v>280</v>
          </cell>
          <cell r="H361" t="str">
            <v>hour</v>
          </cell>
          <cell r="I361">
            <v>88.36</v>
          </cell>
        </row>
        <row r="362">
          <cell r="B362">
            <v>8590</v>
          </cell>
          <cell r="C362" t="str">
            <v>Trailer, Dump</v>
          </cell>
          <cell r="D362" t="str">
            <v>Capacity</v>
          </cell>
          <cell r="E362" t="str">
            <v>20 CY</v>
          </cell>
          <cell r="F362">
            <v>0</v>
          </cell>
          <cell r="G362" t="str">
            <v>Does not include Prime
Mover.</v>
          </cell>
          <cell r="H362" t="str">
            <v>hour</v>
          </cell>
          <cell r="I362">
            <v>12.81</v>
          </cell>
        </row>
        <row r="363">
          <cell r="B363">
            <v>8591</v>
          </cell>
          <cell r="C363" t="str">
            <v>Trailer, Dump</v>
          </cell>
          <cell r="D363" t="str">
            <v>Capacity</v>
          </cell>
          <cell r="E363" t="str">
            <v>30 CY</v>
          </cell>
          <cell r="F363">
            <v>0</v>
          </cell>
          <cell r="G363" t="str">
            <v>Does not include Prime
Mover.</v>
          </cell>
          <cell r="H363" t="str">
            <v>hour</v>
          </cell>
          <cell r="I363">
            <v>13.56</v>
          </cell>
        </row>
        <row r="364">
          <cell r="B364">
            <v>8600</v>
          </cell>
          <cell r="C364" t="str">
            <v>Trailer, Equipment</v>
          </cell>
          <cell r="D364" t="str">
            <v>Capacity</v>
          </cell>
          <cell r="E364" t="str">
            <v>30 Tons</v>
          </cell>
          <cell r="F364">
            <v>0</v>
          </cell>
          <cell r="H364" t="str">
            <v>hour</v>
          </cell>
          <cell r="I364">
            <v>16.989999999999998</v>
          </cell>
        </row>
        <row r="365">
          <cell r="B365">
            <v>8601</v>
          </cell>
          <cell r="C365" t="str">
            <v>Trailer, Equipment</v>
          </cell>
          <cell r="D365" t="str">
            <v>Capacity</v>
          </cell>
          <cell r="E365" t="str">
            <v>40 Tons</v>
          </cell>
          <cell r="F365">
            <v>0</v>
          </cell>
          <cell r="H365" t="str">
            <v>hour</v>
          </cell>
          <cell r="I365">
            <v>18.739999999999998</v>
          </cell>
        </row>
        <row r="366">
          <cell r="B366">
            <v>8602</v>
          </cell>
          <cell r="C366" t="str">
            <v>Trailer, Equipment</v>
          </cell>
          <cell r="D366" t="str">
            <v>Capacity</v>
          </cell>
          <cell r="E366" t="str">
            <v>60 Tons</v>
          </cell>
          <cell r="F366">
            <v>0</v>
          </cell>
          <cell r="H366" t="str">
            <v>hour</v>
          </cell>
          <cell r="I366">
            <v>23.01</v>
          </cell>
        </row>
        <row r="367">
          <cell r="B367">
            <v>8603</v>
          </cell>
          <cell r="C367" t="str">
            <v>Trailer, Equipment</v>
          </cell>
          <cell r="D367" t="str">
            <v>Capacity</v>
          </cell>
          <cell r="E367" t="str">
            <v>120 Tons</v>
          </cell>
          <cell r="F367">
            <v>0</v>
          </cell>
          <cell r="H367" t="str">
            <v>hour</v>
          </cell>
          <cell r="I367">
            <v>34.36</v>
          </cell>
        </row>
        <row r="368">
          <cell r="B368">
            <v>8610</v>
          </cell>
          <cell r="C368" t="str">
            <v>Trailer, Water</v>
          </cell>
          <cell r="D368" t="str">
            <v>Tank Capacity</v>
          </cell>
          <cell r="E368" t="str">
            <v>4000 Gal</v>
          </cell>
          <cell r="F368">
            <v>0</v>
          </cell>
          <cell r="G368" t="str">
            <v>Includes a centrifugal
pump with sump and a rear spraybar.</v>
          </cell>
          <cell r="H368" t="str">
            <v>hour</v>
          </cell>
          <cell r="I368">
            <v>15.84</v>
          </cell>
        </row>
        <row r="369">
          <cell r="B369">
            <v>8611</v>
          </cell>
          <cell r="C369" t="str">
            <v>Trailer, Water</v>
          </cell>
          <cell r="D369" t="str">
            <v>Tank Capacity</v>
          </cell>
          <cell r="E369" t="str">
            <v>6000 Gal</v>
          </cell>
          <cell r="F369">
            <v>0</v>
          </cell>
          <cell r="G369" t="str">
            <v>Includes a centrifugal pump with
sump and a rear
spraybar.</v>
          </cell>
          <cell r="H369" t="str">
            <v>hour</v>
          </cell>
          <cell r="I369">
            <v>19.440000000000001</v>
          </cell>
        </row>
        <row r="370">
          <cell r="B370">
            <v>8612</v>
          </cell>
          <cell r="C370" t="str">
            <v>Trailer, Water</v>
          </cell>
          <cell r="D370" t="str">
            <v>Tank Capacity</v>
          </cell>
          <cell r="E370" t="str">
            <v>10000 Gal</v>
          </cell>
          <cell r="F370">
            <v>0</v>
          </cell>
          <cell r="G370" t="str">
            <v>Includes a centrifugal pump with
sump and a rear
spraybar.</v>
          </cell>
          <cell r="H370" t="str">
            <v>hour</v>
          </cell>
          <cell r="I370">
            <v>22.61</v>
          </cell>
        </row>
        <row r="371">
          <cell r="B371">
            <v>8613</v>
          </cell>
          <cell r="C371" t="str">
            <v>Trailer, Water</v>
          </cell>
          <cell r="D371" t="str">
            <v>Tank Capacity</v>
          </cell>
          <cell r="E371" t="str">
            <v>14000 Gal</v>
          </cell>
          <cell r="F371">
            <v>0</v>
          </cell>
          <cell r="G371" t="str">
            <v>Includes a centrifugal pump with
sump and a rear
spraybar.</v>
          </cell>
          <cell r="H371" t="str">
            <v>hour</v>
          </cell>
          <cell r="I371">
            <v>28.09</v>
          </cell>
        </row>
        <row r="372">
          <cell r="B372">
            <v>8614</v>
          </cell>
          <cell r="C372" t="str">
            <v>Truck- Water Tanker</v>
          </cell>
          <cell r="D372" t="str">
            <v>1000 gal. tank</v>
          </cell>
          <cell r="F372">
            <v>175</v>
          </cell>
          <cell r="H372" t="str">
            <v>hour</v>
          </cell>
          <cell r="I372">
            <v>32.44</v>
          </cell>
        </row>
        <row r="373">
          <cell r="B373">
            <v>8620</v>
          </cell>
          <cell r="C373" t="str">
            <v>Tub Grinder</v>
          </cell>
          <cell r="F373" t="str">
            <v>to 440</v>
          </cell>
          <cell r="H373" t="str">
            <v>hour</v>
          </cell>
          <cell r="I373">
            <v>99.68</v>
          </cell>
        </row>
        <row r="374">
          <cell r="B374">
            <v>8621</v>
          </cell>
          <cell r="C374" t="str">
            <v>Tub Grinder</v>
          </cell>
          <cell r="F374" t="str">
            <v>to 630</v>
          </cell>
          <cell r="H374" t="str">
            <v>hour</v>
          </cell>
          <cell r="I374">
            <v>150.69999999999999</v>
          </cell>
        </row>
        <row r="375">
          <cell r="B375">
            <v>8622</v>
          </cell>
          <cell r="C375" t="str">
            <v>Tub Grinder</v>
          </cell>
          <cell r="F375" t="str">
            <v>to 760</v>
          </cell>
          <cell r="H375" t="str">
            <v>hour</v>
          </cell>
          <cell r="I375">
            <v>192.21</v>
          </cell>
        </row>
        <row r="376">
          <cell r="B376">
            <v>8623</v>
          </cell>
          <cell r="C376" t="str">
            <v>Tub Grinder</v>
          </cell>
          <cell r="F376" t="str">
            <v>to 1000</v>
          </cell>
          <cell r="H376" t="str">
            <v>hour</v>
          </cell>
          <cell r="I376">
            <v>337.45</v>
          </cell>
        </row>
        <row r="377">
          <cell r="B377">
            <v>8627</v>
          </cell>
          <cell r="C377" t="str">
            <v>Horizontal Grinder</v>
          </cell>
          <cell r="D377" t="str">
            <v>Model HG6000</v>
          </cell>
          <cell r="F377">
            <v>630</v>
          </cell>
          <cell r="H377" t="str">
            <v>hour</v>
          </cell>
          <cell r="I377">
            <v>59.95</v>
          </cell>
        </row>
        <row r="378">
          <cell r="B378">
            <v>8628</v>
          </cell>
          <cell r="C378" t="str">
            <v>Stump Grinder</v>
          </cell>
          <cell r="D378" t="str">
            <v>1988 Vermeer SC-
112</v>
          </cell>
          <cell r="F378">
            <v>102</v>
          </cell>
          <cell r="H378" t="str">
            <v>hour</v>
          </cell>
          <cell r="I378">
            <v>49.27</v>
          </cell>
        </row>
        <row r="379">
          <cell r="B379">
            <v>8629</v>
          </cell>
          <cell r="C379" t="str">
            <v>Stump Grinder</v>
          </cell>
          <cell r="D379" t="str">
            <v>24" grinding
wheel</v>
          </cell>
          <cell r="F379">
            <v>110</v>
          </cell>
          <cell r="H379" t="str">
            <v>hour</v>
          </cell>
          <cell r="I379">
            <v>46.96</v>
          </cell>
        </row>
        <row r="380">
          <cell r="B380">
            <v>8630</v>
          </cell>
          <cell r="C380" t="str">
            <v>Sprayer, Seed</v>
          </cell>
          <cell r="D380" t="str">
            <v>Working Capacity</v>
          </cell>
          <cell r="E380" t="str">
            <v>750 Gal</v>
          </cell>
          <cell r="F380" t="str">
            <v>to 30</v>
          </cell>
          <cell r="G380" t="str">
            <v>Trailer &amp; truck mounted.
Does not include Prime Mover.</v>
          </cell>
          <cell r="H380" t="str">
            <v>hour</v>
          </cell>
          <cell r="I380">
            <v>14.61</v>
          </cell>
        </row>
        <row r="381">
          <cell r="B381">
            <v>8631</v>
          </cell>
          <cell r="C381" t="str">
            <v>Sprayer, Seed</v>
          </cell>
          <cell r="D381" t="str">
            <v>Working Capacity</v>
          </cell>
          <cell r="E381" t="str">
            <v>1250 Gal</v>
          </cell>
          <cell r="F381" t="str">
            <v>to 50</v>
          </cell>
          <cell r="G381" t="str">
            <v>Trailer &amp; truck mounted.
Does
not include Prime Mover.</v>
          </cell>
          <cell r="H381" t="str">
            <v>hour</v>
          </cell>
          <cell r="I381">
            <v>20.21</v>
          </cell>
        </row>
        <row r="382">
          <cell r="B382">
            <v>8632</v>
          </cell>
          <cell r="C382" t="str">
            <v>Sprayer, Seed</v>
          </cell>
          <cell r="D382" t="str">
            <v>Working Capacity</v>
          </cell>
          <cell r="E382" t="str">
            <v>3500 Gal</v>
          </cell>
          <cell r="F382" t="str">
            <v>to 115</v>
          </cell>
          <cell r="G382" t="str">
            <v>Trailer &amp; truck mounted.
Does
not include Prime Mover.</v>
          </cell>
          <cell r="H382" t="str">
            <v>hour</v>
          </cell>
          <cell r="I382">
            <v>30.2</v>
          </cell>
        </row>
        <row r="383">
          <cell r="B383">
            <v>8633</v>
          </cell>
          <cell r="C383" t="str">
            <v>Mulcher, Trailer
Mounted</v>
          </cell>
          <cell r="D383" t="str">
            <v>Working Capacity</v>
          </cell>
          <cell r="E383" t="str">
            <v>7 TPH</v>
          </cell>
          <cell r="F383" t="str">
            <v>to 35</v>
          </cell>
          <cell r="H383" t="str">
            <v>hour</v>
          </cell>
          <cell r="I383">
            <v>15.17</v>
          </cell>
        </row>
        <row r="384">
          <cell r="B384">
            <v>8634</v>
          </cell>
          <cell r="C384" t="str">
            <v>Mulcher, Trailer
Mounted</v>
          </cell>
          <cell r="D384" t="str">
            <v>Working Capacity</v>
          </cell>
          <cell r="E384" t="str">
            <v>10 TPH</v>
          </cell>
          <cell r="F384" t="str">
            <v>to 55</v>
          </cell>
          <cell r="H384" t="str">
            <v>hour</v>
          </cell>
          <cell r="I384">
            <v>22.34</v>
          </cell>
        </row>
        <row r="385">
          <cell r="B385">
            <v>8635</v>
          </cell>
          <cell r="C385" t="str">
            <v>Mulcher, Trailer
Mounted</v>
          </cell>
          <cell r="D385" t="str">
            <v>Working Capacity</v>
          </cell>
          <cell r="E385" t="str">
            <v>20 TPH</v>
          </cell>
          <cell r="F385" t="str">
            <v>to 120</v>
          </cell>
          <cell r="H385" t="str">
            <v>hour</v>
          </cell>
          <cell r="I385">
            <v>31.5</v>
          </cell>
        </row>
        <row r="386">
          <cell r="B386">
            <v>8636</v>
          </cell>
          <cell r="C386" t="str">
            <v>Scraper</v>
          </cell>
          <cell r="D386" t="str">
            <v>Soil Recycler WR
2400</v>
          </cell>
          <cell r="E386" t="str">
            <v>w 317 gal fuel tank</v>
          </cell>
          <cell r="F386">
            <v>563</v>
          </cell>
          <cell r="H386" t="str">
            <v>hour</v>
          </cell>
          <cell r="I386">
            <v>320.08</v>
          </cell>
        </row>
        <row r="387">
          <cell r="B387">
            <v>8637</v>
          </cell>
          <cell r="C387" t="str">
            <v>Trailer</v>
          </cell>
          <cell r="D387" t="str">
            <v>Double Belly
Bottom-dump Trailer</v>
          </cell>
          <cell r="E387" t="str">
            <v>26 CY of soil in one dump</v>
          </cell>
          <cell r="F387">
            <v>330</v>
          </cell>
          <cell r="G387" t="str">
            <v>13 CY  of soil each berry</v>
          </cell>
          <cell r="H387" t="str">
            <v>hour</v>
          </cell>
          <cell r="I387">
            <v>40.53</v>
          </cell>
        </row>
        <row r="388">
          <cell r="B388">
            <v>8638</v>
          </cell>
          <cell r="C388" t="str">
            <v>Rake</v>
          </cell>
          <cell r="D388" t="str">
            <v>Barber Beach
Sand Rake 600HDr,
towed</v>
          </cell>
          <cell r="F388">
            <v>0</v>
          </cell>
          <cell r="G388" t="str">
            <v>Towed by Beach vehicle</v>
          </cell>
          <cell r="H388" t="str">
            <v>hour</v>
          </cell>
          <cell r="I388">
            <v>16</v>
          </cell>
        </row>
        <row r="389">
          <cell r="B389">
            <v>8639</v>
          </cell>
          <cell r="C389" t="str">
            <v>Chipper</v>
          </cell>
          <cell r="D389" t="str">
            <v>Wildcat 626 Cougar Trommel Screen
chipper w belt</v>
          </cell>
          <cell r="F389">
            <v>125</v>
          </cell>
          <cell r="H389" t="str">
            <v>hour</v>
          </cell>
          <cell r="I389">
            <v>35.880000000000003</v>
          </cell>
        </row>
        <row r="390">
          <cell r="B390">
            <v>8640</v>
          </cell>
          <cell r="C390" t="str">
            <v>Trailer, Office</v>
          </cell>
          <cell r="D390" t="str">
            <v>Trailer Size</v>
          </cell>
          <cell r="E390" t="str">
            <v>8' x 24'</v>
          </cell>
          <cell r="F390">
            <v>0</v>
          </cell>
          <cell r="G390" t="str">
            <v>Cargo Size 16ft</v>
          </cell>
          <cell r="H390" t="str">
            <v>hour</v>
          </cell>
          <cell r="I390">
            <v>2.31</v>
          </cell>
        </row>
        <row r="391">
          <cell r="B391">
            <v>8641</v>
          </cell>
          <cell r="C391" t="str">
            <v>Trailer, Office</v>
          </cell>
          <cell r="D391" t="str">
            <v>Trailer Size</v>
          </cell>
          <cell r="E391" t="str">
            <v>8' x 32'</v>
          </cell>
          <cell r="F391">
            <v>0</v>
          </cell>
          <cell r="G391" t="str">
            <v>Cargo Size 24ft</v>
          </cell>
          <cell r="H391" t="str">
            <v>hour</v>
          </cell>
          <cell r="I391">
            <v>2.74</v>
          </cell>
        </row>
        <row r="392">
          <cell r="B392">
            <v>8642</v>
          </cell>
          <cell r="C392" t="str">
            <v>Trailer, Office</v>
          </cell>
          <cell r="D392" t="str">
            <v>Trailer Size</v>
          </cell>
          <cell r="E392" t="str">
            <v>10' x 32'</v>
          </cell>
          <cell r="F392">
            <v>0</v>
          </cell>
          <cell r="G392" t="str">
            <v>Cargo Size 20ft</v>
          </cell>
          <cell r="H392" t="str">
            <v>hour</v>
          </cell>
          <cell r="I392">
            <v>3.62</v>
          </cell>
        </row>
        <row r="393">
          <cell r="B393">
            <v>8643</v>
          </cell>
          <cell r="C393" t="str">
            <v>Trailer</v>
          </cell>
          <cell r="D393" t="str">
            <v>Haz-Mat Equipment trailer</v>
          </cell>
          <cell r="E393" t="str">
            <v>8'x18'</v>
          </cell>
          <cell r="F393">
            <v>0</v>
          </cell>
          <cell r="G393" t="str">
            <v>Move by Tractor to Location</v>
          </cell>
          <cell r="H393" t="str">
            <v>hour</v>
          </cell>
          <cell r="I393">
            <v>39.42</v>
          </cell>
        </row>
        <row r="394">
          <cell r="B394">
            <v>8644</v>
          </cell>
          <cell r="C394" t="str">
            <v>Trailer, Covered Utility
Trailer</v>
          </cell>
          <cell r="D394" t="str">
            <v>(7’ X  16’)</v>
          </cell>
          <cell r="F394">
            <v>0</v>
          </cell>
          <cell r="G394" t="str">
            <v>Move by Tractor to
Location</v>
          </cell>
          <cell r="H394" t="str">
            <v>hour</v>
          </cell>
          <cell r="I394">
            <v>5.96</v>
          </cell>
        </row>
        <row r="395">
          <cell r="B395">
            <v>8645</v>
          </cell>
          <cell r="C395" t="str">
            <v>Trailer, Dodge Ram</v>
          </cell>
          <cell r="D395" t="str">
            <v>8' x 24' shower
trailer- 12 showers</v>
          </cell>
          <cell r="F395">
            <v>101</v>
          </cell>
          <cell r="H395" t="str">
            <v>hour</v>
          </cell>
          <cell r="I395">
            <v>30.75</v>
          </cell>
        </row>
        <row r="396">
          <cell r="B396">
            <v>8646</v>
          </cell>
          <cell r="C396" t="str">
            <v>Trailer, Dodge</v>
          </cell>
          <cell r="D396" t="str">
            <v>8' x 32’ flatbed
water</v>
          </cell>
          <cell r="E396" t="str">
            <v>25,000 MGVW</v>
          </cell>
          <cell r="F396">
            <v>200</v>
          </cell>
          <cell r="G396" t="str">
            <v>4x2-Axle</v>
          </cell>
          <cell r="H396" t="str">
            <v>hour</v>
          </cell>
          <cell r="I396">
            <v>29</v>
          </cell>
        </row>
        <row r="397">
          <cell r="B397">
            <v>8650</v>
          </cell>
          <cell r="C397" t="str">
            <v>Trencher</v>
          </cell>
          <cell r="F397" t="str">
            <v>to 40</v>
          </cell>
          <cell r="G397" t="str">
            <v>Walk-behind, Crawler &amp;
Wheel
Mounted. Chain and Wheel.</v>
          </cell>
          <cell r="H397" t="str">
            <v>hour</v>
          </cell>
          <cell r="I397">
            <v>17.239999999999998</v>
          </cell>
        </row>
        <row r="398">
          <cell r="B398">
            <v>8651</v>
          </cell>
          <cell r="C398" t="str">
            <v>Trencher</v>
          </cell>
          <cell r="F398" t="str">
            <v>to 85</v>
          </cell>
          <cell r="G398" t="str">
            <v>Walk-behind, Crawler &amp;
Wheel
Mounted. Chain and Wheel.</v>
          </cell>
          <cell r="H398" t="str">
            <v>hour</v>
          </cell>
          <cell r="I398">
            <v>29.85</v>
          </cell>
        </row>
        <row r="399">
          <cell r="B399">
            <v>8652</v>
          </cell>
          <cell r="C399" t="str">
            <v>Trencher/Ditcher</v>
          </cell>
          <cell r="D399" t="str">
            <v>New Holland
B115B (disc. 2012)</v>
          </cell>
          <cell r="E399" t="str">
            <v>EROPS 4WD</v>
          </cell>
          <cell r="F399">
            <v>108</v>
          </cell>
          <cell r="H399" t="str">
            <v>hour</v>
          </cell>
          <cell r="I399">
            <v>36.56</v>
          </cell>
        </row>
        <row r="400">
          <cell r="B400">
            <v>8653</v>
          </cell>
          <cell r="C400" t="str">
            <v>Trencher/Ditcher</v>
          </cell>
          <cell r="D400" t="str">
            <v>New Holland
T8.330</v>
          </cell>
          <cell r="E400" t="str">
            <v>EROPS 4WD</v>
          </cell>
          <cell r="F400">
            <v>284</v>
          </cell>
          <cell r="H400" t="str">
            <v>hour</v>
          </cell>
          <cell r="I400">
            <v>86.94</v>
          </cell>
        </row>
        <row r="401">
          <cell r="B401">
            <v>8654</v>
          </cell>
          <cell r="C401" t="str">
            <v>Trencher Accessories</v>
          </cell>
          <cell r="D401" t="str">
            <v>2008 Griswold
Trenchbox</v>
          </cell>
          <cell r="F401">
            <v>0</v>
          </cell>
          <cell r="H401" t="str">
            <v>hour</v>
          </cell>
          <cell r="I401">
            <v>1.99</v>
          </cell>
        </row>
        <row r="402">
          <cell r="B402">
            <v>8660</v>
          </cell>
          <cell r="C402" t="str">
            <v>Plow, Cable</v>
          </cell>
          <cell r="D402" t="str">
            <v>Plow Depth</v>
          </cell>
          <cell r="E402" t="str">
            <v>24 in</v>
          </cell>
          <cell r="F402" t="str">
            <v>to 30</v>
          </cell>
          <cell r="H402" t="str">
            <v>hour</v>
          </cell>
          <cell r="I402">
            <v>13.93</v>
          </cell>
        </row>
        <row r="403">
          <cell r="B403">
            <v>8661</v>
          </cell>
          <cell r="C403" t="str">
            <v>Plow, Cable</v>
          </cell>
          <cell r="D403" t="str">
            <v>Plow Depth</v>
          </cell>
          <cell r="E403" t="str">
            <v>36 in</v>
          </cell>
          <cell r="F403" t="str">
            <v>to 65</v>
          </cell>
          <cell r="H403" t="str">
            <v>hour</v>
          </cell>
          <cell r="I403">
            <v>40.950000000000003</v>
          </cell>
        </row>
        <row r="404">
          <cell r="B404">
            <v>8662</v>
          </cell>
          <cell r="C404" t="str">
            <v>Plow, Cable</v>
          </cell>
          <cell r="D404" t="str">
            <v>Plow Depth</v>
          </cell>
          <cell r="E404" t="str">
            <v>48 in</v>
          </cell>
          <cell r="F404" t="str">
            <v>to 110</v>
          </cell>
          <cell r="H404" t="str">
            <v>hour</v>
          </cell>
          <cell r="I404">
            <v>43.15</v>
          </cell>
        </row>
        <row r="405">
          <cell r="B405">
            <v>8670</v>
          </cell>
          <cell r="C405" t="str">
            <v>Derrick, Hydraulic Digger</v>
          </cell>
          <cell r="D405" t="str">
            <v>Max. Boom = 60 Ft, 12,000 Ft-Lb
Hydraulic</v>
          </cell>
          <cell r="E405" t="str">
            <v>Lift Capacity 15,500 Lbs</v>
          </cell>
          <cell r="F405">
            <v>275</v>
          </cell>
          <cell r="G405" t="str">
            <v>Includes hydraulic pole
alignment attachment. Include truck rate</v>
          </cell>
          <cell r="H405" t="str">
            <v>hour</v>
          </cell>
          <cell r="I405">
            <v>36.15</v>
          </cell>
        </row>
        <row r="406">
          <cell r="B406">
            <v>8671</v>
          </cell>
          <cell r="C406" t="str">
            <v>Derrick, Hydraulic Digger</v>
          </cell>
          <cell r="D406" t="str">
            <v>Max. Boom = 90
Ft, 14000 Ft-Lb
Hydraulic</v>
          </cell>
          <cell r="E406" t="str">
            <v>Lift Capacity 26,700 Lbs</v>
          </cell>
          <cell r="F406">
            <v>310</v>
          </cell>
          <cell r="G406" t="str">
            <v>Includes hydraulic pole
alignment attachment. Include truck rate</v>
          </cell>
          <cell r="H406" t="str">
            <v>hour</v>
          </cell>
          <cell r="I406">
            <v>56.38</v>
          </cell>
        </row>
        <row r="407">
          <cell r="B407">
            <v>8672</v>
          </cell>
          <cell r="C407" t="str">
            <v>Movax SP-60</v>
          </cell>
          <cell r="D407" t="str">
            <v>28-32 ton Head</v>
          </cell>
          <cell r="E407" t="str">
            <v>134KW</v>
          </cell>
          <cell r="F407">
            <v>178</v>
          </cell>
          <cell r="G407" t="str">
            <v>Sonic Sidegrip Vibratory Pile
Driver</v>
          </cell>
          <cell r="H407" t="str">
            <v>Hour</v>
          </cell>
          <cell r="I407">
            <v>110.73</v>
          </cell>
        </row>
        <row r="408">
          <cell r="B408">
            <v>8680</v>
          </cell>
          <cell r="C408" t="str">
            <v>Truck, Fire Aerial Platform</v>
          </cell>
          <cell r="D408" t="str">
            <v>112Ft Ladder</v>
          </cell>
          <cell r="E408" t="str">
            <v>3000gpm/1000 gal Water or Foam</v>
          </cell>
          <cell r="F408">
            <v>600</v>
          </cell>
          <cell r="G408" t="str">
            <v>2-1000gpm Nozzles 1-
Each
side of Platform</v>
          </cell>
          <cell r="H408" t="str">
            <v>Hour</v>
          </cell>
          <cell r="I408">
            <v>85.9</v>
          </cell>
        </row>
        <row r="409">
          <cell r="B409">
            <v>8681</v>
          </cell>
          <cell r="C409" t="str">
            <v>Truck, Fire, Engine Type-
1</v>
          </cell>
          <cell r="E409" t="str">
            <v>1000GPM/300gal</v>
          </cell>
          <cell r="G409" t="str">
            <v>Engine, with Pump &amp; Roll</v>
          </cell>
          <cell r="H409" t="str">
            <v>hour</v>
          </cell>
          <cell r="I409">
            <v>141.96</v>
          </cell>
        </row>
        <row r="410">
          <cell r="B410">
            <v>8682</v>
          </cell>
          <cell r="C410" t="str">
            <v>Truck, Fire, Engine Type-
2</v>
          </cell>
          <cell r="E410" t="str">
            <v>500GPM/300gal</v>
          </cell>
          <cell r="G410" t="str">
            <v>Engine, with Pump &amp; Roll</v>
          </cell>
          <cell r="H410" t="str">
            <v>hour</v>
          </cell>
          <cell r="I410">
            <v>133.85</v>
          </cell>
        </row>
        <row r="411">
          <cell r="B411">
            <v>8683</v>
          </cell>
          <cell r="C411" t="str">
            <v>Truck, Fire, Engine Type-
3</v>
          </cell>
          <cell r="D411" t="str">
            <v>48 ft Ladder</v>
          </cell>
          <cell r="E411" t="str">
            <v>150gpm/500gal,</v>
          </cell>
          <cell r="F411" t="str">
            <v>115-149</v>
          </cell>
          <cell r="G411" t="str">
            <v>Hose 1-1/2"D 500' Long</v>
          </cell>
          <cell r="H411" t="str">
            <v>hour</v>
          </cell>
          <cell r="I411">
            <v>120.97</v>
          </cell>
        </row>
        <row r="412">
          <cell r="B412">
            <v>8684</v>
          </cell>
          <cell r="C412" t="str">
            <v>Truck, Fire</v>
          </cell>
          <cell r="D412" t="str">
            <v>Aerial 100Ft
Ladder</v>
          </cell>
          <cell r="E412" t="str">
            <v>2000gpm/500gal</v>
          </cell>
          <cell r="F412">
            <v>450</v>
          </cell>
          <cell r="G412" t="str">
            <v>1500gpm Monitor/nozzle</v>
          </cell>
          <cell r="H412" t="str">
            <v>hour</v>
          </cell>
          <cell r="I412">
            <v>180.49</v>
          </cell>
        </row>
        <row r="413">
          <cell r="B413">
            <v>8685</v>
          </cell>
          <cell r="C413" t="str">
            <v>Truck, Fire (Type-I)</v>
          </cell>
          <cell r="D413" t="str">
            <v>48 ft Ladder</v>
          </cell>
          <cell r="E413" t="str">
            <v>1000gpm/400gal,
500gpm Master Stream</v>
          </cell>
          <cell r="F413" t="str">
            <v>200-250</v>
          </cell>
          <cell r="G413" t="str">
            <v>Hose 2-1/2"D 1200' Long</v>
          </cell>
          <cell r="H413" t="str">
            <v>hour</v>
          </cell>
          <cell r="I413">
            <v>156.16</v>
          </cell>
        </row>
        <row r="414">
          <cell r="B414">
            <v>8686</v>
          </cell>
          <cell r="C414" t="str">
            <v>Truck, Fire (Type-II)</v>
          </cell>
          <cell r="D414" t="str">
            <v>48 ft Ladder</v>
          </cell>
          <cell r="E414" t="str">
            <v>500gpm/300gal</v>
          </cell>
          <cell r="F414" t="str">
            <v>100-199</v>
          </cell>
          <cell r="G414" t="str">
            <v>Hose 2-1/2"D 1000' Long</v>
          </cell>
          <cell r="H414" t="str">
            <v>hour</v>
          </cell>
          <cell r="I414">
            <v>133.34</v>
          </cell>
        </row>
        <row r="415">
          <cell r="B415">
            <v>8687</v>
          </cell>
          <cell r="C415" t="str">
            <v>Truck, Fire, Support
Water Tender S1</v>
          </cell>
          <cell r="E415" t="str">
            <v>300GPM/4000gal</v>
          </cell>
          <cell r="F415" t="str">
            <v>115-149</v>
          </cell>
          <cell r="G415" t="str">
            <v>S1 Water Tender</v>
          </cell>
          <cell r="H415" t="str">
            <v>hour</v>
          </cell>
          <cell r="I415">
            <v>116.1</v>
          </cell>
        </row>
        <row r="416">
          <cell r="B416">
            <v>8688</v>
          </cell>
          <cell r="C416" t="str">
            <v>Truck, Fire, Support
Water Tender S2</v>
          </cell>
          <cell r="E416" t="str">
            <v>200GPM/2500gal</v>
          </cell>
          <cell r="G416" t="str">
            <v>S2 Water Tender</v>
          </cell>
          <cell r="H416" t="str">
            <v>hour</v>
          </cell>
          <cell r="I416">
            <v>104.95</v>
          </cell>
        </row>
        <row r="417">
          <cell r="B417">
            <v>8689</v>
          </cell>
          <cell r="C417" t="str">
            <v>Truck, Fire, Support
Water Tender S3</v>
          </cell>
          <cell r="E417" t="str">
            <v>200GPM/1000gal</v>
          </cell>
          <cell r="G417" t="str">
            <v>S3 Water Tender</v>
          </cell>
          <cell r="H417" t="str">
            <v>hour</v>
          </cell>
          <cell r="I417">
            <v>80.11</v>
          </cell>
        </row>
        <row r="418">
          <cell r="B418">
            <v>8690</v>
          </cell>
          <cell r="C418" t="str">
            <v>Truck, Fire</v>
          </cell>
          <cell r="E418" t="str">
            <v>1000 GPM @150 psi</v>
          </cell>
          <cell r="H418" t="str">
            <v>hour</v>
          </cell>
          <cell r="I418">
            <v>71.31</v>
          </cell>
        </row>
        <row r="419">
          <cell r="B419">
            <v>8691</v>
          </cell>
          <cell r="C419" t="str">
            <v>Truck, Fire</v>
          </cell>
          <cell r="E419" t="str">
            <v>1250 GPM/2500 gal</v>
          </cell>
          <cell r="F419">
            <v>500</v>
          </cell>
          <cell r="H419" t="str">
            <v>hour</v>
          </cell>
          <cell r="I419">
            <v>75.61</v>
          </cell>
        </row>
        <row r="420">
          <cell r="B420">
            <v>8692</v>
          </cell>
          <cell r="C420" t="str">
            <v>Truck, Fire</v>
          </cell>
          <cell r="E420" t="str">
            <v>1500 GPM/1000 gal</v>
          </cell>
          <cell r="F420">
            <v>500</v>
          </cell>
          <cell r="H420" t="str">
            <v>hour</v>
          </cell>
          <cell r="I420">
            <v>82.24</v>
          </cell>
        </row>
        <row r="421">
          <cell r="B421">
            <v>8693</v>
          </cell>
          <cell r="C421" t="str">
            <v>Truck, Fire</v>
          </cell>
          <cell r="E421" t="str">
            <v>2000 GPM</v>
          </cell>
          <cell r="H421" t="str">
            <v>hour</v>
          </cell>
          <cell r="I421">
            <v>85.22</v>
          </cell>
        </row>
        <row r="422">
          <cell r="B422">
            <v>8694</v>
          </cell>
          <cell r="C422" t="str">
            <v>Truck, Fire Ladder</v>
          </cell>
          <cell r="D422" t="str">
            <v>Aerial 75 ft
Ladder</v>
          </cell>
          <cell r="E422" t="str">
            <v>1500GPM/600 gal</v>
          </cell>
          <cell r="F422">
            <v>475</v>
          </cell>
          <cell r="H422" t="str">
            <v>hour</v>
          </cell>
          <cell r="I422">
            <v>122.69</v>
          </cell>
        </row>
        <row r="423">
          <cell r="B423">
            <v>8695</v>
          </cell>
          <cell r="C423" t="str">
            <v>Truck, Fire Ladder</v>
          </cell>
          <cell r="D423" t="str">
            <v>Aerial 150 ft
Ladder</v>
          </cell>
          <cell r="E423" t="str">
            <v>150 FT</v>
          </cell>
          <cell r="G423" t="str">
            <v>No Platform,</v>
          </cell>
          <cell r="H423" t="str">
            <v>hour</v>
          </cell>
          <cell r="I423">
            <v>148.47999999999999</v>
          </cell>
        </row>
        <row r="424">
          <cell r="B424">
            <v>8696</v>
          </cell>
          <cell r="C424" t="str">
            <v>Truck, Fire</v>
          </cell>
          <cell r="D424" t="str">
            <v>No Ladder</v>
          </cell>
          <cell r="F424">
            <v>330</v>
          </cell>
          <cell r="G424" t="str">
            <v>Rescue Equipment</v>
          </cell>
          <cell r="H424" t="str">
            <v>hour</v>
          </cell>
          <cell r="I424">
            <v>97.71</v>
          </cell>
        </row>
        <row r="425">
          <cell r="B425">
            <v>8697</v>
          </cell>
          <cell r="C425" t="str">
            <v>Truck, Fire, Tactical
Water Tender T1</v>
          </cell>
          <cell r="E425" t="str">
            <v>250GPM/2000gal</v>
          </cell>
          <cell r="F425">
            <v>175</v>
          </cell>
          <cell r="H425" t="str">
            <v>hour</v>
          </cell>
          <cell r="I425">
            <v>121.17</v>
          </cell>
        </row>
        <row r="426">
          <cell r="B426">
            <v>8698</v>
          </cell>
          <cell r="C426" t="str">
            <v>Truck, Fire, Tactical
Water Tender T2</v>
          </cell>
          <cell r="E426" t="str">
            <v>250GPM/1000gal</v>
          </cell>
          <cell r="H426" t="str">
            <v>hour</v>
          </cell>
          <cell r="I426">
            <v>104.11</v>
          </cell>
        </row>
        <row r="427">
          <cell r="B427">
            <v>8699</v>
          </cell>
          <cell r="C427" t="str">
            <v>Truck, Fire, Engine Type-
3</v>
          </cell>
          <cell r="E427" t="str">
            <v>150GPM/500gal</v>
          </cell>
          <cell r="G427" t="str">
            <v>Engine, with Pump &amp; Roll</v>
          </cell>
          <cell r="H427" t="str">
            <v>hour</v>
          </cell>
          <cell r="I427">
            <v>128.27000000000001</v>
          </cell>
        </row>
        <row r="428">
          <cell r="B428">
            <v>8700</v>
          </cell>
          <cell r="C428" t="str">
            <v>Truck, Flatbed</v>
          </cell>
          <cell r="D428" t="str">
            <v>Maximum Gvw</v>
          </cell>
          <cell r="E428" t="str">
            <v>15000 Lbs</v>
          </cell>
          <cell r="F428" t="str">
            <v>to 200</v>
          </cell>
          <cell r="G428" t="str">
            <v>Diesel Engine</v>
          </cell>
          <cell r="H428" t="str">
            <v>hour</v>
          </cell>
          <cell r="I428">
            <v>22.24</v>
          </cell>
        </row>
        <row r="429">
          <cell r="B429">
            <v>8701</v>
          </cell>
          <cell r="C429" t="str">
            <v>Truck, Flatbed</v>
          </cell>
          <cell r="D429" t="str">
            <v>Maximum Gvw</v>
          </cell>
          <cell r="E429" t="str">
            <v>25000 Lbs</v>
          </cell>
          <cell r="F429" t="str">
            <v>to 275</v>
          </cell>
          <cell r="G429" t="str">
            <v>Gasoline Engine</v>
          </cell>
          <cell r="H429" t="str">
            <v>hour</v>
          </cell>
          <cell r="I429">
            <v>33.72</v>
          </cell>
        </row>
        <row r="430">
          <cell r="B430" t="str">
            <v>8701-1</v>
          </cell>
          <cell r="C430" t="str">
            <v>Truck, Flatbed</v>
          </cell>
          <cell r="D430" t="str">
            <v>Maximum Gvw</v>
          </cell>
          <cell r="E430" t="str">
            <v>25000 Lbs</v>
          </cell>
          <cell r="F430">
            <v>200</v>
          </cell>
          <cell r="G430" t="str">
            <v>Diesel Engine</v>
          </cell>
          <cell r="H430" t="str">
            <v>hour</v>
          </cell>
          <cell r="I430">
            <v>28.95</v>
          </cell>
        </row>
        <row r="431">
          <cell r="B431">
            <v>8702</v>
          </cell>
          <cell r="C431" t="str">
            <v>Truck, Flatbed</v>
          </cell>
          <cell r="D431" t="str">
            <v>Maximum Gvw</v>
          </cell>
          <cell r="E431" t="str">
            <v>30000 Lbs</v>
          </cell>
          <cell r="F431">
            <v>217</v>
          </cell>
          <cell r="G431" t="str">
            <v>Diesel Engine</v>
          </cell>
          <cell r="H431" t="str">
            <v>hour</v>
          </cell>
          <cell r="I431">
            <v>29.31</v>
          </cell>
        </row>
        <row r="432">
          <cell r="B432">
            <v>8703</v>
          </cell>
          <cell r="C432" t="str">
            <v>Truck, Flatbed</v>
          </cell>
          <cell r="D432" t="str">
            <v>Maximum Gvw</v>
          </cell>
          <cell r="E432" t="str">
            <v>45000 Lbs</v>
          </cell>
          <cell r="F432" t="str">
            <v>to 380</v>
          </cell>
          <cell r="G432" t="str">
            <v>Diesel Engine</v>
          </cell>
          <cell r="H432" t="str">
            <v>hour</v>
          </cell>
          <cell r="I432">
            <v>48.23</v>
          </cell>
        </row>
        <row r="433">
          <cell r="B433">
            <v>8708</v>
          </cell>
          <cell r="C433" t="str">
            <v>Trailer, Semi</v>
          </cell>
          <cell r="D433" t="str">
            <v>48ft to 53ft, flat-
bed, freight, two axle</v>
          </cell>
          <cell r="E433" t="str">
            <v>50,000 gvwr</v>
          </cell>
          <cell r="F433">
            <v>0</v>
          </cell>
          <cell r="H433" t="str">
            <v>hour</v>
          </cell>
          <cell r="I433">
            <v>8.7899999999999991</v>
          </cell>
        </row>
        <row r="434">
          <cell r="B434">
            <v>8709</v>
          </cell>
          <cell r="C434" t="str">
            <v>Trailer, Semi</v>
          </cell>
          <cell r="D434" t="str">
            <v>enclosed 48 ft to
53 ft, two axles</v>
          </cell>
          <cell r="E434" t="str">
            <v>50,000 gvwr</v>
          </cell>
          <cell r="F434">
            <v>0</v>
          </cell>
          <cell r="G434" t="str">
            <v>Enclosed</v>
          </cell>
          <cell r="H434" t="str">
            <v>hour</v>
          </cell>
          <cell r="I434">
            <v>9.9600000000000009</v>
          </cell>
        </row>
        <row r="435">
          <cell r="B435">
            <v>8710</v>
          </cell>
          <cell r="C435" t="str">
            <v>Trailer, Semi</v>
          </cell>
          <cell r="D435" t="str">
            <v>28ft, single axle,
freight</v>
          </cell>
          <cell r="E435" t="str">
            <v>25,000 gvwr</v>
          </cell>
          <cell r="F435">
            <v>0</v>
          </cell>
          <cell r="H435" t="str">
            <v>hour</v>
          </cell>
          <cell r="I435">
            <v>10.15</v>
          </cell>
        </row>
        <row r="436">
          <cell r="B436">
            <v>8711</v>
          </cell>
          <cell r="C436" t="str">
            <v>Flat Bed Utility Trailer</v>
          </cell>
          <cell r="D436" t="str">
            <v>6 ton</v>
          </cell>
          <cell r="F436">
            <v>0</v>
          </cell>
          <cell r="H436" t="str">
            <v>hour</v>
          </cell>
          <cell r="I436">
            <v>3.62</v>
          </cell>
        </row>
        <row r="437">
          <cell r="B437" t="str">
            <v>8711-1</v>
          </cell>
          <cell r="C437" t="str">
            <v>Sewer Camera Inspection Truck</v>
          </cell>
          <cell r="E437" t="str">
            <v>Aries Pathfinder
System Control Center, Work Station</v>
          </cell>
          <cell r="H437" t="str">
            <v>hour</v>
          </cell>
          <cell r="I437">
            <v>14</v>
          </cell>
        </row>
        <row r="438">
          <cell r="B438">
            <v>8712</v>
          </cell>
          <cell r="C438" t="str">
            <v>Cleaner, Sewer/Catch
Basin</v>
          </cell>
          <cell r="D438" t="str">
            <v>Hopper Capacity</v>
          </cell>
          <cell r="E438" t="str">
            <v>5 CY</v>
          </cell>
          <cell r="F438">
            <v>50</v>
          </cell>
          <cell r="G438" t="str">
            <v>Truck Mounted. (350 gal)</v>
          </cell>
          <cell r="H438" t="str">
            <v>hour</v>
          </cell>
          <cell r="I438">
            <v>25.81</v>
          </cell>
        </row>
        <row r="439">
          <cell r="B439">
            <v>8713</v>
          </cell>
          <cell r="C439" t="str">
            <v>Cleaner, Sewer/Catch
Basin</v>
          </cell>
          <cell r="D439" t="str">
            <v>Hopper Capacity</v>
          </cell>
          <cell r="E439" t="str">
            <v>14 CY</v>
          </cell>
          <cell r="F439">
            <v>60</v>
          </cell>
          <cell r="G439" t="str">
            <v>Truck Mounted. (1500
Gal)</v>
          </cell>
          <cell r="H439" t="str">
            <v>hour</v>
          </cell>
          <cell r="I439">
            <v>31.96</v>
          </cell>
        </row>
        <row r="440">
          <cell r="B440">
            <v>8714</v>
          </cell>
          <cell r="C440" t="str">
            <v>Combined Sewer Cleaning</v>
          </cell>
          <cell r="D440" t="str">
            <v>800 Gal
Spoils/400 Gal Water</v>
          </cell>
          <cell r="E440" t="str">
            <v>500/800 gal</v>
          </cell>
          <cell r="F440">
            <v>190</v>
          </cell>
          <cell r="G440" t="str">
            <v>with water &amp; waste Tanks</v>
          </cell>
          <cell r="H440" t="str">
            <v>hour</v>
          </cell>
          <cell r="I440">
            <v>86.29</v>
          </cell>
        </row>
        <row r="441">
          <cell r="B441" t="str">
            <v>8714-1</v>
          </cell>
          <cell r="C441" t="str">
            <v>Vector Combine
Vacuum Truck</v>
          </cell>
          <cell r="D441" t="str">
            <v>1500 gal Water</v>
          </cell>
          <cell r="E441" t="str">
            <v>15 Cu Yd</v>
          </cell>
          <cell r="F441">
            <v>330</v>
          </cell>
          <cell r="G441" t="str">
            <v>with water &amp; waste Tanks</v>
          </cell>
          <cell r="H441" t="str">
            <v>hour</v>
          </cell>
          <cell r="I441">
            <v>88.16</v>
          </cell>
        </row>
        <row r="442">
          <cell r="B442" t="str">
            <v>8714-2</v>
          </cell>
          <cell r="C442" t="str">
            <v>Combined Sewer
Cleaning</v>
          </cell>
          <cell r="D442" t="str">
            <v>Peterbilt</v>
          </cell>
          <cell r="E442" t="str">
            <v>1500 gal Water</v>
          </cell>
          <cell r="F442">
            <v>345</v>
          </cell>
          <cell r="H442" t="str">
            <v>hour</v>
          </cell>
          <cell r="I442">
            <v>90</v>
          </cell>
        </row>
        <row r="443">
          <cell r="B443" t="str">
            <v>8714-3</v>
          </cell>
          <cell r="C443" t="str">
            <v>Combined Sewer Cleaning</v>
          </cell>
          <cell r="D443" t="str">
            <v>VACCON
Combined Sewer Vacuum</v>
          </cell>
          <cell r="E443" t="str">
            <v>500-1500 gals</v>
          </cell>
          <cell r="F443">
            <v>370</v>
          </cell>
          <cell r="H443" t="str">
            <v>hour</v>
          </cell>
          <cell r="I443">
            <v>80</v>
          </cell>
        </row>
        <row r="444">
          <cell r="B444">
            <v>8715</v>
          </cell>
          <cell r="C444" t="str">
            <v>Truck, Hydro Vac</v>
          </cell>
          <cell r="D444" t="str">
            <v>model LP555DT</v>
          </cell>
          <cell r="E444" t="str">
            <v>pump</v>
          </cell>
          <cell r="F444">
            <v>36</v>
          </cell>
          <cell r="G444" t="str">
            <v>Towed by tractor</v>
          </cell>
          <cell r="H444" t="str">
            <v>hour</v>
          </cell>
          <cell r="I444">
            <v>18.760000000000002</v>
          </cell>
        </row>
        <row r="445">
          <cell r="B445">
            <v>8716</v>
          </cell>
          <cell r="C445" t="str">
            <v>Leaf Vac</v>
          </cell>
          <cell r="D445" t="str">
            <v>Tow by Truck 22,000 cfm
capacity</v>
          </cell>
          <cell r="F445">
            <v>85</v>
          </cell>
          <cell r="G445" t="str">
            <v>Leaf Vac + Truck Code 8811</v>
          </cell>
          <cell r="H445" t="str">
            <v>hour</v>
          </cell>
          <cell r="I445">
            <v>53.67</v>
          </cell>
        </row>
        <row r="446">
          <cell r="B446">
            <v>8717</v>
          </cell>
          <cell r="C446" t="str">
            <v>Truck, Vacuum</v>
          </cell>
          <cell r="D446" t="str">
            <v>60,000 GVW</v>
          </cell>
          <cell r="F446">
            <v>400</v>
          </cell>
          <cell r="H446" t="str">
            <v>hour</v>
          </cell>
          <cell r="I446">
            <v>77.790000000000006</v>
          </cell>
        </row>
        <row r="447">
          <cell r="B447">
            <v>8718</v>
          </cell>
          <cell r="C447" t="str">
            <v>Trash Pump</v>
          </cell>
          <cell r="D447" t="str">
            <v>CPB Rating -
10MTC</v>
          </cell>
          <cell r="E447" t="str">
            <v>10000 gal/Hr</v>
          </cell>
          <cell r="F447">
            <v>7</v>
          </cell>
          <cell r="G447" t="str">
            <v>Self- Priming Trash Pump</v>
          </cell>
          <cell r="H447" t="str">
            <v>hour</v>
          </cell>
          <cell r="I447">
            <v>7.87</v>
          </cell>
        </row>
        <row r="448">
          <cell r="B448">
            <v>8719</v>
          </cell>
          <cell r="C448" t="str">
            <v>Litter Picker</v>
          </cell>
          <cell r="D448" t="str">
            <v>model 2007
Barber</v>
          </cell>
          <cell r="F448">
            <v>0</v>
          </cell>
          <cell r="G448" t="str">
            <v>Towed by tractor</v>
          </cell>
          <cell r="H448" t="str">
            <v>hour</v>
          </cell>
          <cell r="I448">
            <v>9.59</v>
          </cell>
        </row>
        <row r="449">
          <cell r="B449">
            <v>8720</v>
          </cell>
          <cell r="C449" t="str">
            <v>Truck, Dump</v>
          </cell>
          <cell r="D449" t="str">
            <v>Struck Capacity</v>
          </cell>
          <cell r="E449" t="str">
            <v>8 CY</v>
          </cell>
          <cell r="F449" t="str">
            <v>to 220</v>
          </cell>
          <cell r="H449" t="str">
            <v>hour</v>
          </cell>
          <cell r="I449">
            <v>52.96</v>
          </cell>
        </row>
        <row r="450">
          <cell r="B450">
            <v>8721</v>
          </cell>
          <cell r="C450" t="str">
            <v>Truck, Dump</v>
          </cell>
          <cell r="D450" t="str">
            <v>Struck Capacity</v>
          </cell>
          <cell r="E450" t="str">
            <v>10 CY</v>
          </cell>
          <cell r="F450" t="str">
            <v>to 320</v>
          </cell>
          <cell r="H450" t="str">
            <v>hour</v>
          </cell>
          <cell r="I450">
            <v>65.75</v>
          </cell>
        </row>
        <row r="451">
          <cell r="B451">
            <v>8722</v>
          </cell>
          <cell r="C451" t="str">
            <v>Truck, Dump</v>
          </cell>
          <cell r="D451" t="str">
            <v>Struck Capacity</v>
          </cell>
          <cell r="E451" t="str">
            <v>12 CY</v>
          </cell>
          <cell r="F451" t="str">
            <v>to 400</v>
          </cell>
          <cell r="H451" t="str">
            <v>hour</v>
          </cell>
          <cell r="I451">
            <v>73.31</v>
          </cell>
        </row>
        <row r="452">
          <cell r="B452">
            <v>8723</v>
          </cell>
          <cell r="C452" t="str">
            <v>Truck, Dump</v>
          </cell>
          <cell r="D452" t="str">
            <v>Struck Capacity</v>
          </cell>
          <cell r="E452" t="str">
            <v>14 CY</v>
          </cell>
          <cell r="F452" t="str">
            <v>to 400</v>
          </cell>
          <cell r="H452" t="str">
            <v>hour</v>
          </cell>
          <cell r="I452">
            <v>78.59</v>
          </cell>
        </row>
        <row r="453">
          <cell r="B453">
            <v>8724</v>
          </cell>
          <cell r="C453" t="str">
            <v>Truck, Dump, Off
Highway</v>
          </cell>
          <cell r="D453" t="str">
            <v>Struck Capacity</v>
          </cell>
          <cell r="E453" t="str">
            <v>28 CY</v>
          </cell>
          <cell r="F453" t="str">
            <v>to 450</v>
          </cell>
          <cell r="H453" t="str">
            <v>hour</v>
          </cell>
          <cell r="I453">
            <v>139.82</v>
          </cell>
        </row>
        <row r="454">
          <cell r="B454">
            <v>8725</v>
          </cell>
          <cell r="C454" t="str">
            <v>Truck, Dump</v>
          </cell>
          <cell r="D454" t="str">
            <v>Struck Capacity</v>
          </cell>
          <cell r="E454" t="str">
            <v>18 CY</v>
          </cell>
          <cell r="F454" t="str">
            <v>to 400</v>
          </cell>
          <cell r="H454" t="str">
            <v>hour</v>
          </cell>
          <cell r="I454">
            <v>84.27</v>
          </cell>
        </row>
        <row r="455">
          <cell r="B455">
            <v>8726</v>
          </cell>
          <cell r="C455" t="str">
            <v>Truck, Dump</v>
          </cell>
          <cell r="D455" t="str">
            <v>Caterpillar Sand
hauling truck</v>
          </cell>
          <cell r="F455">
            <v>489</v>
          </cell>
          <cell r="H455" t="str">
            <v>hour</v>
          </cell>
          <cell r="I455">
            <v>132</v>
          </cell>
        </row>
        <row r="456">
          <cell r="B456">
            <v>8730</v>
          </cell>
          <cell r="C456" t="str">
            <v>Truck, Garbage</v>
          </cell>
          <cell r="D456" t="str">
            <v>Capacity</v>
          </cell>
          <cell r="E456" t="str">
            <v>25 CY</v>
          </cell>
          <cell r="F456" t="str">
            <v>to 255</v>
          </cell>
          <cell r="H456" t="str">
            <v>hour</v>
          </cell>
          <cell r="I456">
            <v>50.49</v>
          </cell>
        </row>
        <row r="457">
          <cell r="B457">
            <v>8731</v>
          </cell>
          <cell r="C457" t="str">
            <v>Truck, Garbage</v>
          </cell>
          <cell r="D457" t="str">
            <v>Capacity</v>
          </cell>
          <cell r="E457" t="str">
            <v>32 CY</v>
          </cell>
          <cell r="F457" t="str">
            <v>to 325</v>
          </cell>
          <cell r="H457" t="str">
            <v>hour</v>
          </cell>
          <cell r="I457">
            <v>57.86</v>
          </cell>
        </row>
        <row r="458">
          <cell r="B458">
            <v>8733</v>
          </cell>
          <cell r="C458" t="str">
            <v>E-BAM Services</v>
          </cell>
          <cell r="D458" t="str">
            <v>Environmental
Beta Attenuation Air
Monitor</v>
          </cell>
          <cell r="F458">
            <v>0</v>
          </cell>
          <cell r="G458" t="str">
            <v>Powered by Solar System</v>
          </cell>
          <cell r="H458" t="str">
            <v>hour</v>
          </cell>
          <cell r="I458">
            <v>3.11</v>
          </cell>
        </row>
        <row r="459">
          <cell r="B459">
            <v>8734</v>
          </cell>
          <cell r="C459" t="str">
            <v>Attenuator, Safety</v>
          </cell>
          <cell r="D459" t="str">
            <v>that can stop a vehicle at 60 mph</v>
          </cell>
          <cell r="F459">
            <v>0</v>
          </cell>
          <cell r="H459" t="str">
            <v>hour</v>
          </cell>
          <cell r="I459">
            <v>5.44</v>
          </cell>
        </row>
        <row r="460">
          <cell r="B460">
            <v>8735</v>
          </cell>
          <cell r="C460" t="str">
            <v>Truck, Attenuator</v>
          </cell>
          <cell r="D460" t="str">
            <v>2004 Truck
Mounted for 60 mph</v>
          </cell>
          <cell r="F460">
            <v>0</v>
          </cell>
          <cell r="H460" t="str">
            <v>hour</v>
          </cell>
          <cell r="I460">
            <v>3.94</v>
          </cell>
        </row>
        <row r="461">
          <cell r="B461">
            <v>8736</v>
          </cell>
          <cell r="C461" t="str">
            <v>Truck, Tow</v>
          </cell>
          <cell r="D461" t="str">
            <v>1987 Chevy
Kodiak 70</v>
          </cell>
          <cell r="F461">
            <v>175</v>
          </cell>
          <cell r="H461" t="str">
            <v>hour</v>
          </cell>
          <cell r="I461">
            <v>29.13</v>
          </cell>
        </row>
        <row r="462">
          <cell r="B462">
            <v>8744</v>
          </cell>
          <cell r="C462" t="str">
            <v>Van, Custom</v>
          </cell>
          <cell r="D462" t="str">
            <v>Special Service
Canteen Truck</v>
          </cell>
          <cell r="F462">
            <v>350</v>
          </cell>
          <cell r="H462" t="str">
            <v>hour</v>
          </cell>
          <cell r="I462">
            <v>18.61</v>
          </cell>
        </row>
        <row r="463">
          <cell r="B463">
            <v>8745</v>
          </cell>
          <cell r="C463" t="str">
            <v>Van, Sstep</v>
          </cell>
          <cell r="D463" t="str">
            <v>model MT10FD</v>
          </cell>
          <cell r="F463">
            <v>300</v>
          </cell>
          <cell r="H463" t="str">
            <v>hour</v>
          </cell>
          <cell r="I463">
            <v>22.36</v>
          </cell>
        </row>
        <row r="464">
          <cell r="B464">
            <v>8746</v>
          </cell>
          <cell r="C464" t="str">
            <v>Van-up to 15 Passenger</v>
          </cell>
          <cell r="D464" t="str">
            <v>light duty, class 1</v>
          </cell>
          <cell r="F464" t="str">
            <v>225-300</v>
          </cell>
          <cell r="H464" t="str">
            <v>hour</v>
          </cell>
          <cell r="I464">
            <v>20.77</v>
          </cell>
        </row>
        <row r="465">
          <cell r="B465">
            <v>8747</v>
          </cell>
          <cell r="C465" t="str">
            <v>Van-up to 15 Passenger</v>
          </cell>
          <cell r="D465" t="str">
            <v>light duty, class 2</v>
          </cell>
          <cell r="F465" t="str">
            <v>225-300</v>
          </cell>
          <cell r="H465" t="str">
            <v>hour</v>
          </cell>
          <cell r="I465">
            <v>21.06</v>
          </cell>
        </row>
        <row r="466">
          <cell r="B466">
            <v>8748</v>
          </cell>
          <cell r="C466" t="str">
            <v>Van-Cargo</v>
          </cell>
          <cell r="D466" t="str">
            <v>light duty, class 1</v>
          </cell>
          <cell r="F466" t="str">
            <v>225 - 300</v>
          </cell>
          <cell r="H466" t="str">
            <v>hour</v>
          </cell>
          <cell r="I466">
            <v>22.75</v>
          </cell>
        </row>
        <row r="467">
          <cell r="B467">
            <v>8749</v>
          </cell>
          <cell r="C467" t="str">
            <v>Van-Cargo</v>
          </cell>
          <cell r="D467" t="str">
            <v>light duty, class 2</v>
          </cell>
          <cell r="F467" t="str">
            <v>225-300</v>
          </cell>
          <cell r="H467" t="str">
            <v>hour</v>
          </cell>
          <cell r="I467">
            <v>23</v>
          </cell>
        </row>
        <row r="468">
          <cell r="B468">
            <v>8750</v>
          </cell>
          <cell r="C468" t="str">
            <v>Vehicle, Small</v>
          </cell>
          <cell r="F468" t="str">
            <v>to 30</v>
          </cell>
          <cell r="H468" t="str">
            <v>hour</v>
          </cell>
          <cell r="I468">
            <v>6.5</v>
          </cell>
        </row>
        <row r="469">
          <cell r="B469">
            <v>8753</v>
          </cell>
          <cell r="C469" t="str">
            <v>Vehicle, Recreational</v>
          </cell>
          <cell r="F469" t="str">
            <v>to 10</v>
          </cell>
          <cell r="H469" t="str">
            <v>hour</v>
          </cell>
          <cell r="I469">
            <v>2.91</v>
          </cell>
        </row>
        <row r="470">
          <cell r="B470">
            <v>8754</v>
          </cell>
          <cell r="C470" t="str">
            <v>Motor Coach</v>
          </cell>
          <cell r="D470" t="str">
            <v>GVW 50534</v>
          </cell>
          <cell r="E470" t="str">
            <v>56 Passenger + 1-
Driver</v>
          </cell>
          <cell r="F470">
            <v>430</v>
          </cell>
          <cell r="G470" t="str">
            <v>Passenger Transportation</v>
          </cell>
          <cell r="H470" t="str">
            <v>Hour</v>
          </cell>
          <cell r="I470">
            <v>64.84</v>
          </cell>
        </row>
        <row r="471">
          <cell r="B471">
            <v>8755</v>
          </cell>
          <cell r="C471" t="str">
            <v>Golf Cart</v>
          </cell>
          <cell r="D471" t="str">
            <v>Battery operated</v>
          </cell>
          <cell r="E471" t="str">
            <v>2 person</v>
          </cell>
          <cell r="F471">
            <v>0</v>
          </cell>
          <cell r="H471" t="str">
            <v>hour</v>
          </cell>
          <cell r="I471">
            <v>3.85</v>
          </cell>
        </row>
        <row r="472">
          <cell r="B472">
            <v>8761</v>
          </cell>
          <cell r="C472" t="str">
            <v>Vibrator, Concrete</v>
          </cell>
          <cell r="D472" t="str">
            <v>Shaft Length 16- ft, Head Diameter
2.5-in</v>
          </cell>
          <cell r="F472">
            <v>2</v>
          </cell>
          <cell r="H472" t="str">
            <v>hour</v>
          </cell>
          <cell r="I472">
            <v>1.51</v>
          </cell>
        </row>
        <row r="473">
          <cell r="B473">
            <v>8770</v>
          </cell>
          <cell r="C473" t="str">
            <v>Welder, Portable</v>
          </cell>
          <cell r="F473" t="str">
            <v>to 16</v>
          </cell>
          <cell r="G473" t="str">
            <v>Includes ground cable
and lead cable.</v>
          </cell>
          <cell r="H473" t="str">
            <v>hour</v>
          </cell>
          <cell r="I473">
            <v>3.89</v>
          </cell>
        </row>
        <row r="474">
          <cell r="B474">
            <v>8771</v>
          </cell>
          <cell r="C474" t="str">
            <v>Welder, Portable</v>
          </cell>
          <cell r="F474" t="str">
            <v>to 34</v>
          </cell>
          <cell r="G474" t="str">
            <v>Includes ground cable
and lead cable.</v>
          </cell>
          <cell r="H474" t="str">
            <v>hour</v>
          </cell>
          <cell r="I474">
            <v>7.09</v>
          </cell>
        </row>
        <row r="475">
          <cell r="B475">
            <v>8772</v>
          </cell>
          <cell r="C475" t="str">
            <v>Welder, Portable</v>
          </cell>
          <cell r="F475" t="str">
            <v>to 50</v>
          </cell>
          <cell r="G475" t="str">
            <v>Includes ground cable and lead
cable.</v>
          </cell>
          <cell r="H475" t="str">
            <v>hour</v>
          </cell>
          <cell r="I475">
            <v>11.95</v>
          </cell>
        </row>
        <row r="476">
          <cell r="B476">
            <v>8773</v>
          </cell>
          <cell r="C476" t="str">
            <v>Welder, Portable</v>
          </cell>
          <cell r="F476" t="str">
            <v>to 80</v>
          </cell>
          <cell r="G476" t="str">
            <v>Includes ground cable
and lead cable.</v>
          </cell>
          <cell r="H476" t="str">
            <v>hour</v>
          </cell>
          <cell r="I476">
            <v>12.22</v>
          </cell>
        </row>
        <row r="477">
          <cell r="B477">
            <v>8780</v>
          </cell>
          <cell r="C477" t="str">
            <v>Truck, Water</v>
          </cell>
          <cell r="D477" t="str">
            <v>Tank Capacity</v>
          </cell>
          <cell r="E477" t="str">
            <v>2500 Gal</v>
          </cell>
          <cell r="F477" t="str">
            <v>to 175</v>
          </cell>
          <cell r="G477" t="str">
            <v>Include pump and rear spray
system.</v>
          </cell>
          <cell r="H477" t="str">
            <v>hour</v>
          </cell>
          <cell r="I477">
            <v>28.95</v>
          </cell>
        </row>
        <row r="478">
          <cell r="B478">
            <v>8781</v>
          </cell>
          <cell r="C478" t="str">
            <v>Truck, Water</v>
          </cell>
          <cell r="D478" t="str">
            <v>Tank Capacity</v>
          </cell>
          <cell r="E478" t="str">
            <v>4000 Gal</v>
          </cell>
          <cell r="F478" t="str">
            <v>to 250</v>
          </cell>
          <cell r="G478" t="str">
            <v>Include pump and rear
spray system.</v>
          </cell>
          <cell r="H478" t="str">
            <v>hour</v>
          </cell>
          <cell r="I478">
            <v>52.59</v>
          </cell>
        </row>
        <row r="479">
          <cell r="B479">
            <v>8788</v>
          </cell>
          <cell r="C479" t="str">
            <v>Container &amp; Roll Off
Truck</v>
          </cell>
          <cell r="D479" t="str">
            <v>Roll off Truck</v>
          </cell>
          <cell r="E479" t="str">
            <v>30 yds,</v>
          </cell>
          <cell r="F479">
            <v>200</v>
          </cell>
          <cell r="G479" t="str">
            <v>Roll-off-Truck only</v>
          </cell>
          <cell r="H479" t="str">
            <v>hour</v>
          </cell>
          <cell r="I479">
            <v>24.06</v>
          </cell>
        </row>
        <row r="480">
          <cell r="B480">
            <v>8789</v>
          </cell>
          <cell r="C480" t="str">
            <v>Truck, Tractor</v>
          </cell>
          <cell r="D480" t="str">
            <v>1997 Freightliner
F120</v>
          </cell>
          <cell r="F480">
            <v>430</v>
          </cell>
          <cell r="H480" t="str">
            <v>hour</v>
          </cell>
          <cell r="I480">
            <v>57.61</v>
          </cell>
        </row>
        <row r="481">
          <cell r="B481">
            <v>8790</v>
          </cell>
          <cell r="C481" t="str">
            <v>Truck, Tractor</v>
          </cell>
          <cell r="D481" t="str">
            <v>4 x 2</v>
          </cell>
          <cell r="E481" t="str">
            <v>25000 lbs</v>
          </cell>
          <cell r="F481" t="str">
            <v>to 210</v>
          </cell>
          <cell r="H481" t="str">
            <v>hour</v>
          </cell>
          <cell r="I481">
            <v>40.49</v>
          </cell>
        </row>
        <row r="482">
          <cell r="B482">
            <v>8791</v>
          </cell>
          <cell r="C482" t="str">
            <v>Truck, Tractor</v>
          </cell>
          <cell r="D482" t="str">
            <v>4 x 2</v>
          </cell>
          <cell r="E482" t="str">
            <v>35000 lbs</v>
          </cell>
          <cell r="F482" t="str">
            <v>to 330</v>
          </cell>
          <cell r="H482" t="str">
            <v>hour</v>
          </cell>
          <cell r="I482">
            <v>49.93</v>
          </cell>
        </row>
        <row r="483">
          <cell r="B483">
            <v>8792</v>
          </cell>
          <cell r="C483" t="str">
            <v>Truck, Tractor</v>
          </cell>
          <cell r="D483" t="str">
            <v>6 x 2</v>
          </cell>
          <cell r="E483" t="str">
            <v>45000 lbs</v>
          </cell>
          <cell r="F483" t="str">
            <v>to 360</v>
          </cell>
          <cell r="H483" t="str">
            <v>hour</v>
          </cell>
          <cell r="I483">
            <v>57.25</v>
          </cell>
        </row>
        <row r="484">
          <cell r="B484">
            <v>8793</v>
          </cell>
          <cell r="C484" t="str">
            <v>Truck</v>
          </cell>
          <cell r="D484" t="str">
            <v>Ford F-450
Cutaway Truck</v>
          </cell>
          <cell r="F484">
            <v>225</v>
          </cell>
          <cell r="H484" t="str">
            <v>hour</v>
          </cell>
          <cell r="I484">
            <v>85.78</v>
          </cell>
        </row>
        <row r="485">
          <cell r="B485">
            <v>8794</v>
          </cell>
          <cell r="C485" t="str">
            <v>Truck, Freight</v>
          </cell>
          <cell r="D485" t="str">
            <v>Enclosed w/lift gate. Medium duty
class 5</v>
          </cell>
          <cell r="E485" t="str">
            <v>gvwr 16000-19500 Lbs</v>
          </cell>
          <cell r="F485">
            <v>200</v>
          </cell>
          <cell r="G485" t="str">
            <v>4 X 2 Axle (D)</v>
          </cell>
          <cell r="H485" t="str">
            <v>hour</v>
          </cell>
          <cell r="I485">
            <v>27.63</v>
          </cell>
        </row>
        <row r="486">
          <cell r="B486">
            <v>8795</v>
          </cell>
          <cell r="C486" t="str">
            <v>Truck, Backhoe Carrier</v>
          </cell>
          <cell r="D486" t="str">
            <v>Three axle, class
8, heavy duty</v>
          </cell>
          <cell r="E486" t="str">
            <v>over 33000Lbs</v>
          </cell>
          <cell r="F486">
            <v>280</v>
          </cell>
          <cell r="H486" t="str">
            <v>hour</v>
          </cell>
          <cell r="I486">
            <v>35.04</v>
          </cell>
        </row>
        <row r="487">
          <cell r="B487">
            <v>8796</v>
          </cell>
          <cell r="C487" t="str">
            <v>Truck, Freight</v>
          </cell>
          <cell r="D487" t="str">
            <v>Eenclosed w/lift gate. Heavy duty, class 7</v>
          </cell>
          <cell r="E487" t="str">
            <v>26,001 to 33,000 lbs
gvwr</v>
          </cell>
          <cell r="F487">
            <v>217</v>
          </cell>
          <cell r="G487" t="str">
            <v>4 X 2 Axle (D)</v>
          </cell>
          <cell r="H487" t="str">
            <v>hour</v>
          </cell>
          <cell r="I487">
            <v>31.87</v>
          </cell>
        </row>
        <row r="488">
          <cell r="B488">
            <v>8797</v>
          </cell>
          <cell r="C488" t="str">
            <v>Truck, Freight</v>
          </cell>
          <cell r="D488" t="str">
            <v>M2-106</v>
          </cell>
          <cell r="E488" t="str">
            <v>Refrigerated Box
Truck</v>
          </cell>
          <cell r="F488">
            <v>250</v>
          </cell>
          <cell r="H488" t="str">
            <v>hour</v>
          </cell>
          <cell r="I488">
            <v>31.41</v>
          </cell>
        </row>
        <row r="489">
          <cell r="B489">
            <v>8798</v>
          </cell>
          <cell r="C489" t="str">
            <v>Truck</v>
          </cell>
          <cell r="D489" t="str">
            <v>Tilt and roll-back, two axle, class 7 heavy duty,</v>
          </cell>
          <cell r="E489" t="str">
            <v>to 33,000 gvwr</v>
          </cell>
          <cell r="F489">
            <v>217</v>
          </cell>
          <cell r="G489" t="str">
            <v>4 X 2 Axle (D)</v>
          </cell>
          <cell r="H489" t="str">
            <v>hour</v>
          </cell>
          <cell r="I489">
            <v>32.58</v>
          </cell>
        </row>
        <row r="490">
          <cell r="B490">
            <v>8799</v>
          </cell>
          <cell r="C490" t="str">
            <v>Truck,</v>
          </cell>
          <cell r="D490" t="str">
            <v>Tilt and roll back, three axle. class 8 heavy duty</v>
          </cell>
          <cell r="E490" t="str">
            <v>over 33,001 gvwr</v>
          </cell>
          <cell r="F490">
            <v>280</v>
          </cell>
          <cell r="G490" t="str">
            <v>6 X 4 Axle (D)</v>
          </cell>
          <cell r="H490" t="str">
            <v>hour</v>
          </cell>
          <cell r="I490">
            <v>42.92</v>
          </cell>
        </row>
        <row r="491">
          <cell r="B491">
            <v>8800</v>
          </cell>
          <cell r="C491" t="str">
            <v>Truck, Pickup</v>
          </cell>
          <cell r="G491" t="str">
            <v>When transporting
people.</v>
          </cell>
          <cell r="H491" t="str">
            <v>mile</v>
          </cell>
          <cell r="I491">
            <v>0.56000000000000005</v>
          </cell>
        </row>
        <row r="492">
          <cell r="B492">
            <v>8801</v>
          </cell>
          <cell r="C492" t="str">
            <v>Truck, Pickup</v>
          </cell>
          <cell r="D492" t="str">
            <v>1/2-ton Pickup
Truck</v>
          </cell>
          <cell r="E492" t="str">
            <v>4x2-Axle</v>
          </cell>
          <cell r="F492">
            <v>160</v>
          </cell>
          <cell r="H492" t="str">
            <v>hour</v>
          </cell>
          <cell r="I492">
            <v>11.75</v>
          </cell>
        </row>
        <row r="493">
          <cell r="B493">
            <v>8802</v>
          </cell>
          <cell r="C493" t="str">
            <v>Truck, Pickup</v>
          </cell>
          <cell r="D493" t="str">
            <v>1-ton Pickup
Truck</v>
          </cell>
          <cell r="E493" t="str">
            <v>4x2-Axle</v>
          </cell>
          <cell r="F493">
            <v>234</v>
          </cell>
          <cell r="H493" t="str">
            <v>hour</v>
          </cell>
          <cell r="I493">
            <v>16.809999999999999</v>
          </cell>
        </row>
        <row r="494">
          <cell r="B494">
            <v>8803</v>
          </cell>
          <cell r="C494" t="str">
            <v>Truck, Pickup</v>
          </cell>
          <cell r="D494" t="str">
            <v>1 1/4-ton Pickup
Truck</v>
          </cell>
          <cell r="E494" t="str">
            <v>4x2-Axle</v>
          </cell>
          <cell r="F494">
            <v>260</v>
          </cell>
          <cell r="H494" t="str">
            <v>hour</v>
          </cell>
          <cell r="I494">
            <v>21.1</v>
          </cell>
        </row>
        <row r="495">
          <cell r="B495">
            <v>8804</v>
          </cell>
          <cell r="C495" t="str">
            <v>Truck, Pickup</v>
          </cell>
          <cell r="D495" t="str">
            <v>1 1/2-ton Pickup
Truck</v>
          </cell>
          <cell r="E495" t="str">
            <v>4x2-Axle</v>
          </cell>
          <cell r="F495">
            <v>300</v>
          </cell>
          <cell r="H495" t="str">
            <v>hour</v>
          </cell>
          <cell r="I495">
            <v>21.13</v>
          </cell>
        </row>
        <row r="496">
          <cell r="B496">
            <v>8805</v>
          </cell>
          <cell r="C496" t="str">
            <v>Truck, Pickup</v>
          </cell>
          <cell r="D496" t="str">
            <v>1 3/4-ton Pickup
Truck</v>
          </cell>
          <cell r="E496" t="str">
            <v>4x2-Axle</v>
          </cell>
          <cell r="F496">
            <v>300</v>
          </cell>
          <cell r="H496" t="str">
            <v>hour</v>
          </cell>
          <cell r="I496">
            <v>21.94</v>
          </cell>
        </row>
        <row r="497">
          <cell r="B497">
            <v>8806</v>
          </cell>
          <cell r="C497" t="str">
            <v>Truck, Pickup</v>
          </cell>
          <cell r="D497" t="str">
            <v>3/4-ton Pickup
Truck</v>
          </cell>
          <cell r="E497" t="str">
            <v>4x2-Axle</v>
          </cell>
          <cell r="F497">
            <v>165</v>
          </cell>
          <cell r="H497" t="str">
            <v>hour</v>
          </cell>
          <cell r="I497">
            <v>12.77</v>
          </cell>
        </row>
        <row r="498">
          <cell r="B498">
            <v>8807</v>
          </cell>
          <cell r="C498" t="str">
            <v>Truck, Pickup</v>
          </cell>
          <cell r="D498" t="str">
            <v>3/4-ton Pickup
Truck</v>
          </cell>
          <cell r="E498" t="str">
            <v>4x4-Axle</v>
          </cell>
          <cell r="F498">
            <v>285</v>
          </cell>
          <cell r="G498" t="str">
            <v>Crew</v>
          </cell>
          <cell r="H498" t="str">
            <v>hour</v>
          </cell>
          <cell r="I498">
            <v>19.87</v>
          </cell>
        </row>
        <row r="499">
          <cell r="B499">
            <v>8808</v>
          </cell>
          <cell r="C499" t="str">
            <v>Truck, Pickup</v>
          </cell>
          <cell r="D499" t="str">
            <v>1-ton Pickup
Truck</v>
          </cell>
          <cell r="E499" t="str">
            <v>4x4-Axle</v>
          </cell>
          <cell r="F499">
            <v>340</v>
          </cell>
          <cell r="G499" t="str">
            <v>Crew</v>
          </cell>
          <cell r="H499" t="str">
            <v>hour</v>
          </cell>
          <cell r="I499">
            <v>20.57</v>
          </cell>
        </row>
        <row r="500">
          <cell r="B500">
            <v>8809</v>
          </cell>
          <cell r="C500" t="str">
            <v>Truck, Pickup</v>
          </cell>
          <cell r="D500" t="str">
            <v>1 1/4-ton Pickup
Truck</v>
          </cell>
          <cell r="E500" t="str">
            <v>4x4-Axle</v>
          </cell>
          <cell r="F500">
            <v>360</v>
          </cell>
          <cell r="G500" t="str">
            <v>Crew</v>
          </cell>
          <cell r="H500" t="str">
            <v>hour</v>
          </cell>
          <cell r="I500">
            <v>25.19</v>
          </cell>
        </row>
        <row r="501">
          <cell r="B501">
            <v>8810</v>
          </cell>
          <cell r="C501" t="str">
            <v>Truck, Pickup</v>
          </cell>
          <cell r="D501" t="str">
            <v>1 1/2-ton Pickup
Truck</v>
          </cell>
          <cell r="E501" t="str">
            <v>4x4-Axle</v>
          </cell>
          <cell r="F501">
            <v>362</v>
          </cell>
          <cell r="G501" t="str">
            <v>Crew</v>
          </cell>
          <cell r="H501" t="str">
            <v>hour</v>
          </cell>
          <cell r="I501">
            <v>25.53</v>
          </cell>
        </row>
        <row r="502">
          <cell r="B502">
            <v>8811</v>
          </cell>
          <cell r="C502" t="str">
            <v>Truck, Pickup</v>
          </cell>
          <cell r="D502" t="str">
            <v>1 3/4-ton Pickup
Truck</v>
          </cell>
          <cell r="E502" t="str">
            <v>4x4-Axle</v>
          </cell>
          <cell r="F502">
            <v>362</v>
          </cell>
          <cell r="G502" t="str">
            <v>Crew</v>
          </cell>
          <cell r="H502" t="str">
            <v>hour</v>
          </cell>
          <cell r="I502">
            <v>26.24</v>
          </cell>
        </row>
        <row r="503">
          <cell r="B503">
            <v>8820</v>
          </cell>
          <cell r="C503" t="str">
            <v>Skidder Accessory</v>
          </cell>
          <cell r="D503" t="str">
            <v>2005 JCB Grapple
Claw</v>
          </cell>
          <cell r="F503">
            <v>0</v>
          </cell>
          <cell r="H503" t="str">
            <v>hour</v>
          </cell>
          <cell r="I503">
            <v>1.77</v>
          </cell>
        </row>
        <row r="504">
          <cell r="B504">
            <v>8821</v>
          </cell>
          <cell r="C504" t="str">
            <v>Forklift, Accessory</v>
          </cell>
          <cell r="D504" t="str">
            <v>2005 ACS Grapple
Bucket</v>
          </cell>
          <cell r="F504">
            <v>0</v>
          </cell>
          <cell r="H504" t="str">
            <v>hour</v>
          </cell>
          <cell r="I504">
            <v>1.58</v>
          </cell>
        </row>
        <row r="505">
          <cell r="B505">
            <v>8822</v>
          </cell>
          <cell r="C505" t="str">
            <v>Truck,  Loader</v>
          </cell>
          <cell r="D505" t="str">
            <v>Debris/Log
(Knuckleboom Loader/Truck)</v>
          </cell>
          <cell r="F505">
            <v>230</v>
          </cell>
          <cell r="H505" t="str">
            <v>hour</v>
          </cell>
          <cell r="I505">
            <v>53.97</v>
          </cell>
        </row>
        <row r="506">
          <cell r="B506">
            <v>8823</v>
          </cell>
          <cell r="C506" t="str">
            <v>Chipper- Wood Recycler</v>
          </cell>
          <cell r="D506" t="str">
            <v>Cat 16 engine</v>
          </cell>
          <cell r="F506">
            <v>700</v>
          </cell>
          <cell r="H506" t="str">
            <v>hour</v>
          </cell>
          <cell r="I506">
            <v>120.16</v>
          </cell>
        </row>
        <row r="507">
          <cell r="B507">
            <v>8824</v>
          </cell>
          <cell r="C507" t="str">
            <v>Skidder</v>
          </cell>
          <cell r="D507" t="str">
            <v>model Cat 525B</v>
          </cell>
          <cell r="F507" t="str">
            <v>up to 160</v>
          </cell>
          <cell r="H507" t="str">
            <v>hour</v>
          </cell>
          <cell r="I507">
            <v>110.67</v>
          </cell>
        </row>
        <row r="508">
          <cell r="B508">
            <v>8825</v>
          </cell>
          <cell r="C508" t="str">
            <v>Skidder</v>
          </cell>
          <cell r="D508" t="str">
            <v>40K lbs- model
Cat  525C</v>
          </cell>
          <cell r="F508" t="str">
            <v>161 and up</v>
          </cell>
          <cell r="H508" t="str">
            <v>hour</v>
          </cell>
          <cell r="I508">
            <v>132.44999999999999</v>
          </cell>
        </row>
        <row r="509">
          <cell r="B509">
            <v>8840</v>
          </cell>
          <cell r="C509" t="str">
            <v>Truck, Service</v>
          </cell>
          <cell r="D509" t="str">
            <v>fuel and lube</v>
          </cell>
          <cell r="E509" t="str">
            <v>up to 26,000 gvwr</v>
          </cell>
          <cell r="F509" t="str">
            <v>215-225</v>
          </cell>
          <cell r="H509" t="str">
            <v>hour</v>
          </cell>
          <cell r="I509">
            <v>40.75</v>
          </cell>
        </row>
        <row r="510">
          <cell r="B510">
            <v>8841</v>
          </cell>
          <cell r="C510" t="str">
            <v>Truck, Fuel</v>
          </cell>
          <cell r="D510" t="str">
            <v>2009
International 1,800 gal. storage tank</v>
          </cell>
          <cell r="F510">
            <v>200</v>
          </cell>
          <cell r="H510" t="str">
            <v>hour</v>
          </cell>
          <cell r="I510">
            <v>32.46</v>
          </cell>
        </row>
        <row r="511">
          <cell r="B511">
            <v>8842</v>
          </cell>
          <cell r="C511" t="str">
            <v>Mobile Command
Trailer</v>
          </cell>
          <cell r="D511" t="str">
            <v>(8’ X 28’) with 7.5
KW Generator</v>
          </cell>
          <cell r="F511">
            <v>0</v>
          </cell>
          <cell r="G511" t="str">
            <v>Move to Location by
Tractor</v>
          </cell>
          <cell r="H511" t="str">
            <v>hour</v>
          </cell>
          <cell r="I511">
            <v>14.94</v>
          </cell>
        </row>
        <row r="512">
          <cell r="B512">
            <v>8843</v>
          </cell>
          <cell r="C512" t="str">
            <v>Mobile Response Trailer</v>
          </cell>
          <cell r="D512" t="str">
            <v>(8’ X 31’) with 4.5
KW Generator?</v>
          </cell>
          <cell r="F512">
            <v>0</v>
          </cell>
          <cell r="G512" t="str">
            <v>Move to Location by
Tractor</v>
          </cell>
          <cell r="H512" t="str">
            <v>hour</v>
          </cell>
          <cell r="I512">
            <v>14.06</v>
          </cell>
        </row>
        <row r="513">
          <cell r="B513">
            <v>8844</v>
          </cell>
          <cell r="C513" t="str">
            <v>Mobile Command Center</v>
          </cell>
          <cell r="D513" t="str">
            <v>(unified) (RV)
Ulitimaster MP- 35</v>
          </cell>
          <cell r="E513" t="str">
            <v>43 FT Long with Generator</v>
          </cell>
          <cell r="F513">
            <v>400</v>
          </cell>
          <cell r="H513" t="str">
            <v>hour</v>
          </cell>
          <cell r="I513">
            <v>87.31</v>
          </cell>
        </row>
        <row r="514">
          <cell r="B514">
            <v>8845</v>
          </cell>
          <cell r="C514" t="str">
            <v>Mobile Command Post
Vehicle</v>
          </cell>
          <cell r="D514" t="str">
            <v>(RV) (In- Motion)</v>
          </cell>
          <cell r="E514" t="str">
            <v>22-Ft Long</v>
          </cell>
          <cell r="F514">
            <v>340</v>
          </cell>
          <cell r="H514" t="str">
            <v>hour</v>
          </cell>
          <cell r="I514">
            <v>31.99</v>
          </cell>
        </row>
        <row r="515">
          <cell r="B515">
            <v>8846</v>
          </cell>
          <cell r="C515" t="str">
            <v>Mobile Command Post Vehicle</v>
          </cell>
          <cell r="D515" t="str">
            <v>(RV) (Stationary)
w/9.6 KW
Generator</v>
          </cell>
          <cell r="E515" t="str">
            <v>22-Ft Long</v>
          </cell>
          <cell r="F515">
            <v>340</v>
          </cell>
          <cell r="H515" t="str">
            <v>hour</v>
          </cell>
          <cell r="I515">
            <v>20.61</v>
          </cell>
        </row>
        <row r="516">
          <cell r="B516">
            <v>8847</v>
          </cell>
          <cell r="C516" t="str">
            <v>Mobile Command Center (Trailer)</v>
          </cell>
          <cell r="D516" t="str">
            <v>48'x8' Trailer, Fully Equiped Mobile Command Center</v>
          </cell>
          <cell r="E516" t="str">
            <v>48-Ft Long</v>
          </cell>
          <cell r="F516">
            <v>0</v>
          </cell>
          <cell r="G516" t="str">
            <v>Move to Location by Tractor</v>
          </cell>
          <cell r="H516" t="str">
            <v>hour</v>
          </cell>
          <cell r="I516">
            <v>32.130000000000003</v>
          </cell>
        </row>
        <row r="517">
          <cell r="B517">
            <v>8848</v>
          </cell>
          <cell r="C517" t="str">
            <v>Mobile Command Center (Trailer)</v>
          </cell>
          <cell r="D517" t="str">
            <v>48'x8' When
being Moved w/Truck Tractor</v>
          </cell>
          <cell r="F517">
            <v>310</v>
          </cell>
          <cell r="H517" t="str">
            <v>hour</v>
          </cell>
          <cell r="I517">
            <v>51.4</v>
          </cell>
        </row>
        <row r="518">
          <cell r="B518">
            <v>8849</v>
          </cell>
          <cell r="C518" t="str">
            <v>Mobile Command Center</v>
          </cell>
          <cell r="D518" t="str">
            <v>43'x8.5' x 13.5'H
with self 30kw Generator</v>
          </cell>
          <cell r="F518">
            <v>280</v>
          </cell>
          <cell r="G518" t="str">
            <v>Generator Rate not included</v>
          </cell>
          <cell r="H518" t="str">
            <v>hour</v>
          </cell>
          <cell r="I518">
            <v>56.15</v>
          </cell>
        </row>
        <row r="519">
          <cell r="B519">
            <v>8850</v>
          </cell>
          <cell r="C519" t="str">
            <v>Mobile Command
Center</v>
          </cell>
          <cell r="D519" t="str">
            <v>2007-Freightliner
MT-55, (RV)</v>
          </cell>
          <cell r="F519">
            <v>260</v>
          </cell>
          <cell r="H519" t="str">
            <v>hour</v>
          </cell>
          <cell r="I519">
            <v>47.78</v>
          </cell>
        </row>
        <row r="520">
          <cell r="B520">
            <v>8851</v>
          </cell>
          <cell r="C520" t="str">
            <v>Mobile Command Van</v>
          </cell>
          <cell r="D520" t="str">
            <v>1990- Ford
Econoline- Communication Van</v>
          </cell>
          <cell r="F520">
            <v>230</v>
          </cell>
          <cell r="G520" t="str">
            <v>Communication Equipment</v>
          </cell>
          <cell r="H520" t="str">
            <v>hour</v>
          </cell>
          <cell r="I520">
            <v>43.38</v>
          </cell>
        </row>
        <row r="521">
          <cell r="B521">
            <v>8852</v>
          </cell>
          <cell r="C521" t="str">
            <v>Mobile Command Center</v>
          </cell>
          <cell r="D521" t="str">
            <v>47.5' X 8.75 Fully
Equip' (In motion) (RV)</v>
          </cell>
          <cell r="F521">
            <v>410</v>
          </cell>
          <cell r="H521" t="str">
            <v>hour</v>
          </cell>
          <cell r="I521">
            <v>68.989999999999995</v>
          </cell>
        </row>
        <row r="522">
          <cell r="B522">
            <v>8853</v>
          </cell>
          <cell r="C522" t="str">
            <v>Mobile Command Center</v>
          </cell>
          <cell r="D522" t="str">
            <v>47.5' X 8.75 Fully
Equip' (Stationary)</v>
          </cell>
          <cell r="F522">
            <v>410</v>
          </cell>
          <cell r="H522" t="str">
            <v>hour</v>
          </cell>
          <cell r="I522">
            <v>46.53</v>
          </cell>
        </row>
        <row r="523">
          <cell r="B523">
            <v>8854</v>
          </cell>
          <cell r="C523" t="str">
            <v>Mobile Command
Vehicle</v>
          </cell>
          <cell r="D523" t="str">
            <v>53' X 8.75 Fully
Equip</v>
          </cell>
          <cell r="F523" t="str">
            <v>480-550</v>
          </cell>
          <cell r="H523" t="str">
            <v>hour</v>
          </cell>
          <cell r="I523">
            <v>100.22</v>
          </cell>
        </row>
        <row r="524">
          <cell r="B524">
            <v>8870</v>
          </cell>
          <cell r="C524" t="str">
            <v>Light Tower</v>
          </cell>
          <cell r="D524" t="str">
            <v>Terex/Amida AL 4000.  with (4)
500
watt lights</v>
          </cell>
          <cell r="E524" t="str">
            <v>10kw power unit</v>
          </cell>
          <cell r="F524">
            <v>13.5</v>
          </cell>
          <cell r="H524" t="str">
            <v>hour</v>
          </cell>
          <cell r="I524">
            <v>10.56</v>
          </cell>
        </row>
        <row r="525">
          <cell r="B525">
            <v>8871</v>
          </cell>
          <cell r="C525" t="str">
            <v>Light Tower</v>
          </cell>
          <cell r="D525" t="str">
            <v>2004 Allmand</v>
          </cell>
          <cell r="F525">
            <v>7.5</v>
          </cell>
          <cell r="H525" t="str">
            <v>hour</v>
          </cell>
          <cell r="I525">
            <v>6.67</v>
          </cell>
        </row>
        <row r="526">
          <cell r="B526">
            <v>8872</v>
          </cell>
          <cell r="C526" t="str">
            <v>SandBagger Machine</v>
          </cell>
          <cell r="D526" t="str">
            <v>(Spider)
automatic</v>
          </cell>
          <cell r="E526" t="str">
            <v>Vibration &amp; Conveyor
Motors</v>
          </cell>
          <cell r="F526" t="str">
            <v>2-4.5</v>
          </cell>
          <cell r="H526" t="str">
            <v>hour</v>
          </cell>
          <cell r="I526">
            <v>50.11</v>
          </cell>
        </row>
        <row r="527">
          <cell r="B527">
            <v>8900</v>
          </cell>
          <cell r="C527" t="str">
            <v>Helicopter</v>
          </cell>
          <cell r="D527" t="str">
            <v>OH-58 KIOWA
(Military) is the same
as “Bell-206B3</v>
          </cell>
          <cell r="F527">
            <v>420</v>
          </cell>
          <cell r="H527" t="str">
            <v>hour</v>
          </cell>
          <cell r="I527">
            <v>538</v>
          </cell>
        </row>
        <row r="528">
          <cell r="B528">
            <v>8901</v>
          </cell>
          <cell r="C528" t="str">
            <v>Helicopter</v>
          </cell>
          <cell r="D528" t="str">
            <v>OH-58 KIOWA
(Military) is the same
as “Bell-206BR</v>
          </cell>
          <cell r="F528">
            <v>420</v>
          </cell>
          <cell r="H528" t="str">
            <v>hour</v>
          </cell>
          <cell r="I528">
            <v>495.85</v>
          </cell>
        </row>
        <row r="529">
          <cell r="B529">
            <v>8902</v>
          </cell>
          <cell r="C529" t="str">
            <v>Helicopter</v>
          </cell>
          <cell r="D529" t="str">
            <v>Model Bell 206-L3
Jet Range Helicopter</v>
          </cell>
          <cell r="F529">
            <v>650</v>
          </cell>
          <cell r="G529" t="str">
            <v>Jet Range III-Helicopter</v>
          </cell>
          <cell r="H529" t="str">
            <v>hour</v>
          </cell>
          <cell r="I529">
            <v>583.04999999999995</v>
          </cell>
        </row>
        <row r="530">
          <cell r="B530">
            <v>8903</v>
          </cell>
          <cell r="C530" t="str">
            <v>Helicopter</v>
          </cell>
          <cell r="D530" t="str">
            <v>Model Bell 206L1
Long Ranger</v>
          </cell>
          <cell r="F530">
            <v>650</v>
          </cell>
          <cell r="G530" t="str">
            <v>Long Ranger</v>
          </cell>
          <cell r="H530" t="str">
            <v>hour</v>
          </cell>
          <cell r="I530">
            <v>593.66999999999996</v>
          </cell>
        </row>
        <row r="531">
          <cell r="B531">
            <v>8904</v>
          </cell>
          <cell r="C531" t="str">
            <v>Helicopter</v>
          </cell>
          <cell r="D531" t="str">
            <v>Model Bell 206LT Long Range
Twinranger</v>
          </cell>
          <cell r="F531">
            <v>450</v>
          </cell>
          <cell r="G531" t="str">
            <v>Twinranger</v>
          </cell>
          <cell r="H531" t="str">
            <v>hour</v>
          </cell>
          <cell r="I531">
            <v>773.99</v>
          </cell>
        </row>
        <row r="532">
          <cell r="B532">
            <v>8905</v>
          </cell>
          <cell r="C532" t="str">
            <v>Helicopter</v>
          </cell>
          <cell r="D532" t="str">
            <v>Model Bell 407
EMS- Ambulance</v>
          </cell>
          <cell r="F532">
            <v>630</v>
          </cell>
          <cell r="H532" t="str">
            <v>hour</v>
          </cell>
          <cell r="I532">
            <v>666</v>
          </cell>
        </row>
        <row r="533">
          <cell r="B533">
            <v>8906</v>
          </cell>
          <cell r="C533" t="str">
            <v>Fixed wing</v>
          </cell>
          <cell r="D533" t="str">
            <v>Model Navajo PA-
31</v>
          </cell>
          <cell r="F533">
            <v>310</v>
          </cell>
          <cell r="H533" t="str">
            <v>hour</v>
          </cell>
          <cell r="I533">
            <v>450</v>
          </cell>
        </row>
        <row r="534">
          <cell r="B534">
            <v>8907</v>
          </cell>
          <cell r="C534" t="str">
            <v>Fixed wing</v>
          </cell>
          <cell r="D534" t="str">
            <v>PA-31-350,
Navajo Chieftn twin
engine</v>
          </cell>
          <cell r="F534">
            <v>350</v>
          </cell>
          <cell r="H534" t="str">
            <v>hour</v>
          </cell>
          <cell r="I534">
            <v>490</v>
          </cell>
        </row>
        <row r="535">
          <cell r="B535">
            <v>8908</v>
          </cell>
          <cell r="C535" t="str">
            <v>Helicopter</v>
          </cell>
          <cell r="D535" t="str">
            <v>Model UH-60
(Blackhawk) medium lift</v>
          </cell>
          <cell r="E535" t="str">
            <v>Medium Lift</v>
          </cell>
          <cell r="F535">
            <v>1890</v>
          </cell>
          <cell r="G535" t="str">
            <v>Fire Fighter Same as S70C</v>
          </cell>
          <cell r="H535" t="str">
            <v>hour</v>
          </cell>
          <cell r="I535">
            <v>3016.09</v>
          </cell>
        </row>
        <row r="536">
          <cell r="B536">
            <v>8909</v>
          </cell>
          <cell r="C536" t="str">
            <v>Helicopter</v>
          </cell>
          <cell r="D536" t="str">
            <v>Model UH-A
(Blackhawk) Medium lift</v>
          </cell>
          <cell r="E536" t="str">
            <v>Medium Lift</v>
          </cell>
          <cell r="F536">
            <v>1890</v>
          </cell>
          <cell r="G536" t="str">
            <v>Fire Fighter</v>
          </cell>
          <cell r="H536" t="str">
            <v>hour</v>
          </cell>
          <cell r="I536">
            <v>5636.87</v>
          </cell>
        </row>
        <row r="537">
          <cell r="B537">
            <v>8910</v>
          </cell>
          <cell r="C537" t="str">
            <v>Helicopter</v>
          </cell>
          <cell r="D537" t="str">
            <v>Model CH-47
(Chinook) heavy lift</v>
          </cell>
          <cell r="E537" t="str">
            <v>Heavy Lift</v>
          </cell>
          <cell r="F537">
            <v>2850</v>
          </cell>
          <cell r="G537" t="str">
            <v>Fire Fighter</v>
          </cell>
          <cell r="H537" t="str">
            <v>hour</v>
          </cell>
          <cell r="I537">
            <v>11009.51</v>
          </cell>
        </row>
        <row r="538">
          <cell r="B538">
            <v>8911</v>
          </cell>
          <cell r="C538" t="str">
            <v>Helicopter- light utility</v>
          </cell>
          <cell r="D538" t="str">
            <v>Model  Bell
407GX - 7 seater</v>
          </cell>
          <cell r="E538" t="str">
            <v>7-Seaters</v>
          </cell>
          <cell r="F538">
            <v>675</v>
          </cell>
          <cell r="G538" t="str">
            <v>Passenger Aircraft</v>
          </cell>
          <cell r="H538" t="str">
            <v>hour</v>
          </cell>
          <cell r="I538">
            <v>657</v>
          </cell>
        </row>
        <row r="539">
          <cell r="B539">
            <v>8912</v>
          </cell>
          <cell r="C539" t="str">
            <v>Helicopter- light utility</v>
          </cell>
          <cell r="D539" t="str">
            <v>Modle Bell 206L-
7 seater</v>
          </cell>
          <cell r="E539" t="str">
            <v>7-Seaters</v>
          </cell>
          <cell r="F539">
            <v>420</v>
          </cell>
          <cell r="G539" t="str">
            <v>Passenger Aircraft</v>
          </cell>
          <cell r="H539" t="str">
            <v>hour</v>
          </cell>
          <cell r="I539">
            <v>616.42999999999995</v>
          </cell>
        </row>
        <row r="540">
          <cell r="B540">
            <v>8913</v>
          </cell>
          <cell r="C540" t="str">
            <v>Helicopter</v>
          </cell>
          <cell r="D540" t="str">
            <v>Model Bell-206L4</v>
          </cell>
          <cell r="F540">
            <v>726</v>
          </cell>
          <cell r="H540" t="str">
            <v>hour</v>
          </cell>
          <cell r="I540">
            <v>570</v>
          </cell>
        </row>
        <row r="541">
          <cell r="B541">
            <v>8914</v>
          </cell>
          <cell r="C541" t="str">
            <v>Fixed wing</v>
          </cell>
          <cell r="D541" t="str">
            <v>Blackhawk King
Air B200XP61</v>
          </cell>
          <cell r="F541">
            <v>669</v>
          </cell>
          <cell r="H541" t="str">
            <v>hour</v>
          </cell>
          <cell r="I541">
            <v>1608</v>
          </cell>
        </row>
        <row r="542">
          <cell r="B542">
            <v>8915</v>
          </cell>
          <cell r="C542" t="str">
            <v>Fixed wing</v>
          </cell>
          <cell r="D542" t="str">
            <v>Blackhawk
Caravan XP42 A</v>
          </cell>
          <cell r="F542">
            <v>850</v>
          </cell>
          <cell r="H542" t="str">
            <v>hour</v>
          </cell>
          <cell r="I542">
            <v>864</v>
          </cell>
        </row>
        <row r="543">
          <cell r="B543">
            <v>8916</v>
          </cell>
          <cell r="C543" t="str">
            <v>Fixed wing</v>
          </cell>
          <cell r="D543" t="str">
            <v>King Air C90
XP135 A</v>
          </cell>
          <cell r="F543">
            <v>550</v>
          </cell>
          <cell r="H543" t="str">
            <v>hour</v>
          </cell>
          <cell r="I543">
            <v>1416</v>
          </cell>
        </row>
        <row r="544">
          <cell r="B544">
            <v>8917</v>
          </cell>
          <cell r="C544" t="str">
            <v>Aerostar Helicopter</v>
          </cell>
          <cell r="D544" t="str">
            <v>Aerostar 601P</v>
          </cell>
          <cell r="F544">
            <v>290</v>
          </cell>
          <cell r="H544" t="str">
            <v>hour</v>
          </cell>
          <cell r="I544">
            <v>463</v>
          </cell>
        </row>
        <row r="545">
          <cell r="B545">
            <v>8918</v>
          </cell>
          <cell r="C545" t="str">
            <v>Huey Helicopter</v>
          </cell>
          <cell r="D545" t="str">
            <v>Engine:1 ×
Lycoming T53-L- 11 turboshaft</v>
          </cell>
          <cell r="F545">
            <v>1100</v>
          </cell>
          <cell r="G545" t="str">
            <v>Travel Range 253 Nautical Miles</v>
          </cell>
          <cell r="H545" t="str">
            <v>hour</v>
          </cell>
          <cell r="I545">
            <v>1396.01</v>
          </cell>
        </row>
        <row r="546">
          <cell r="B546">
            <v>8919</v>
          </cell>
          <cell r="C546" t="str">
            <v>Helicopter</v>
          </cell>
          <cell r="D546" t="str">
            <v>Utility Bell 429</v>
          </cell>
          <cell r="F546">
            <v>710</v>
          </cell>
          <cell r="H546" t="str">
            <v>hour</v>
          </cell>
          <cell r="I546">
            <v>920</v>
          </cell>
        </row>
        <row r="547">
          <cell r="B547">
            <v>8920</v>
          </cell>
          <cell r="C547" t="str">
            <v>Helicopter</v>
          </cell>
          <cell r="D547" t="str">
            <v>Commercial Bell
Huey II</v>
          </cell>
          <cell r="H547" t="str">
            <v>hour</v>
          </cell>
          <cell r="I547">
            <v>1107</v>
          </cell>
        </row>
        <row r="548">
          <cell r="B548">
            <v>8943</v>
          </cell>
          <cell r="C548" t="str">
            <v>Wire Puller Machine</v>
          </cell>
          <cell r="D548" t="str">
            <v>Overhead Wire Pulling Machine</v>
          </cell>
          <cell r="F548">
            <v>30</v>
          </cell>
          <cell r="G548" t="str">
            <v>Overhead/Underground
Wire
Pulling Machine</v>
          </cell>
          <cell r="H548" t="str">
            <v>hour</v>
          </cell>
          <cell r="I548">
            <v>20.440000000000001</v>
          </cell>
        </row>
        <row r="549">
          <cell r="B549">
            <v>8944</v>
          </cell>
          <cell r="C549" t="str">
            <v>Wire Tensioning Machine</v>
          </cell>
          <cell r="D549" t="str">
            <v>3000 Lbs</v>
          </cell>
          <cell r="G549" t="str">
            <v>Overhead Wire
Tensioning Machine</v>
          </cell>
          <cell r="H549" t="str">
            <v>hour</v>
          </cell>
          <cell r="I549">
            <v>15.05</v>
          </cell>
        </row>
        <row r="550">
          <cell r="B550">
            <v>8945</v>
          </cell>
          <cell r="C550" t="str">
            <v>Aerial Lift</v>
          </cell>
          <cell r="D550" t="str">
            <v>model 2008
Genie Scissor Lift</v>
          </cell>
          <cell r="E550" t="str">
            <v>1000 Lbs</v>
          </cell>
          <cell r="G550" t="str">
            <v>24 Volt</v>
          </cell>
          <cell r="H550" t="str">
            <v>hour</v>
          </cell>
          <cell r="I550">
            <v>6.53</v>
          </cell>
        </row>
      </sheetData>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CC"/>
        </a:solidFill>
        <a:ln w="9525" cap="flat" cmpd="sng" algn="ctr">
          <a:noFill/>
          <a:prstDash val="solid"/>
          <a:round/>
          <a:headEnd type="none" w="med" len="med"/>
          <a:tailEnd type="none" w="med" len="med"/>
        </a:ln>
        <a:effectLst>
          <a:prstShdw prst="shdw17" dist="17961" dir="2700000">
            <a:srgbClr val="FFFFCC">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CC"/>
        </a:solidFill>
        <a:ln w="9525" cap="flat" cmpd="sng" algn="ctr">
          <a:noFill/>
          <a:prstDash val="solid"/>
          <a:round/>
          <a:headEnd type="none" w="med" len="med"/>
          <a:tailEnd type="none" w="med" len="med"/>
        </a:ln>
        <a:effectLst>
          <a:prstShdw prst="shdw17" dist="17961" dir="2700000">
            <a:srgbClr val="FFFFCC">
              <a:gamma/>
              <a:shade val="60000"/>
              <a:invGamma/>
            </a:srgbClr>
          </a:prstShdw>
        </a:effectLst>
      </a:spPr>
      <a:bodyPr vertOverflow="clip" wrap="square" lIns="18288" tIns="0" rIns="0" bIns="0" upright="1"/>
      <a:lstStyle/>
    </a:lnDef>
  </a:objectDefaults>
  <a:extraClrScheme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525" row="2">
    <wetp:webextensionref xmlns:r="http://schemas.openxmlformats.org/officeDocument/2006/relationships" r:id="rId1"/>
  </wetp:taskpane>
</wetp:taskpanes>
</file>

<file path=xl/webextensions/webextension1.xml><?xml version="1.0" encoding="utf-8"?>
<we:webextension xmlns:we="http://schemas.microsoft.com/office/webextensions/webextension/2010/11" id="{83B1E3EA-8E57-41E0-9FE9-F5FAA5729326}">
  <we:reference id="f4c77554-b580-40d0-9fb3-a47e0a5d1d60" version="6.0.0.0" store="EXCatalog" storeType="EXCatalog"/>
  <we:alternateReferences/>
  <we:properties/>
  <we:bindings/>
  <we:snapshot xmlns:r="http://schemas.openxmlformats.org/officeDocument/2006/relationships"/>
</we:webextension>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B1:N38"/>
  <sheetViews>
    <sheetView showGridLines="0" showZeros="0" zoomScale="85" zoomScaleNormal="85" zoomScaleSheetLayoutView="64" workbookViewId="0">
      <selection activeCell="E18" sqref="E18"/>
    </sheetView>
  </sheetViews>
  <sheetFormatPr defaultColWidth="9.36328125" defaultRowHeight="12.5" x14ac:dyDescent="0.25"/>
  <cols>
    <col min="1" max="1" width="2.6328125" style="1" customWidth="1"/>
    <col min="2" max="2" width="25.453125" style="1" customWidth="1"/>
    <col min="3" max="3" width="19.36328125" style="1" customWidth="1"/>
    <col min="4" max="4" width="10.6328125" style="1" customWidth="1"/>
    <col min="5" max="5" width="3.36328125" style="1" customWidth="1"/>
    <col min="6" max="6" width="15.6328125" style="1" customWidth="1"/>
    <col min="7" max="7" width="7.453125" style="2" customWidth="1"/>
    <col min="8" max="8" width="3" style="1" customWidth="1"/>
    <col min="9" max="9" width="5.453125" style="1" customWidth="1"/>
    <col min="10" max="10" width="4.36328125" style="1" customWidth="1"/>
    <col min="11" max="11" width="18.453125" style="1" customWidth="1"/>
    <col min="12" max="12" width="12.6328125" style="1" customWidth="1"/>
    <col min="13" max="13" width="18.36328125" style="1" customWidth="1"/>
    <col min="14" max="14" width="17" style="1" customWidth="1"/>
    <col min="15" max="15" width="9.36328125" style="1" customWidth="1"/>
    <col min="16" max="16384" width="9.36328125" style="1"/>
  </cols>
  <sheetData>
    <row r="1" spans="2:14" s="3" customFormat="1" ht="13" thickBot="1" x14ac:dyDescent="0.3">
      <c r="B1" s="9"/>
      <c r="C1" s="9"/>
      <c r="G1" s="10"/>
      <c r="H1" s="10"/>
    </row>
    <row r="2" spans="2:14" s="3" customFormat="1" ht="17.25" customHeight="1" x14ac:dyDescent="0.25">
      <c r="B2" s="303"/>
      <c r="C2" s="304"/>
      <c r="D2" s="304"/>
      <c r="E2" s="304"/>
      <c r="F2" s="305"/>
      <c r="G2" s="6"/>
      <c r="H2" s="6"/>
    </row>
    <row r="3" spans="2:14" s="3" customFormat="1" ht="30" customHeight="1" x14ac:dyDescent="0.25">
      <c r="B3" s="306" t="s">
        <v>41</v>
      </c>
      <c r="C3" s="307"/>
      <c r="D3" s="308"/>
      <c r="E3" s="308"/>
      <c r="F3" s="309"/>
      <c r="G3" s="6"/>
      <c r="H3" s="6"/>
    </row>
    <row r="4" spans="2:14" s="5" customFormat="1" ht="21" customHeight="1" x14ac:dyDescent="0.3">
      <c r="B4" s="26" t="s">
        <v>11</v>
      </c>
      <c r="C4" s="100" t="s">
        <v>62</v>
      </c>
      <c r="D4" s="315" t="s">
        <v>13</v>
      </c>
      <c r="E4" s="316"/>
      <c r="F4" s="25" t="s">
        <v>43</v>
      </c>
      <c r="G4" s="7"/>
      <c r="H4" s="7"/>
      <c r="I4" s="3"/>
      <c r="J4" s="1"/>
      <c r="K4" s="1"/>
      <c r="L4" s="1"/>
      <c r="M4" s="1"/>
    </row>
    <row r="5" spans="2:14" s="5" customFormat="1" ht="21" customHeight="1" x14ac:dyDescent="0.3">
      <c r="B5" s="24"/>
      <c r="C5" s="101"/>
      <c r="D5" s="317"/>
      <c r="E5" s="318"/>
      <c r="F5" s="27">
        <v>4702</v>
      </c>
      <c r="G5" s="7"/>
      <c r="H5" s="7"/>
      <c r="I5" s="1"/>
      <c r="J5" s="1"/>
      <c r="K5" s="221"/>
      <c r="L5" s="221"/>
      <c r="M5" s="221"/>
      <c r="N5" s="221"/>
    </row>
    <row r="6" spans="2:14" s="5" customFormat="1" ht="13.5" customHeight="1" x14ac:dyDescent="0.3">
      <c r="B6" s="319" t="s">
        <v>41</v>
      </c>
      <c r="C6" s="320"/>
      <c r="D6" s="320"/>
      <c r="E6" s="321"/>
      <c r="F6" s="102" t="s">
        <v>4</v>
      </c>
      <c r="G6" s="7"/>
      <c r="H6" s="7"/>
      <c r="I6" s="1"/>
      <c r="J6" s="1"/>
      <c r="K6" s="310"/>
      <c r="L6" s="310"/>
      <c r="M6" s="77"/>
      <c r="N6" s="77"/>
    </row>
    <row r="7" spans="2:14" ht="18" customHeight="1" thickBot="1" x14ac:dyDescent="0.3">
      <c r="B7" s="322"/>
      <c r="C7" s="323"/>
      <c r="D7" s="323"/>
      <c r="E7" s="324"/>
      <c r="F7" s="103" t="s">
        <v>5</v>
      </c>
      <c r="H7" s="2"/>
      <c r="K7" s="310"/>
      <c r="L7" s="310"/>
      <c r="M7" s="77"/>
      <c r="N7" s="77"/>
    </row>
    <row r="8" spans="2:14" s="12" customFormat="1" ht="39.75" customHeight="1" thickBot="1" x14ac:dyDescent="0.3">
      <c r="B8" s="311" t="s">
        <v>63</v>
      </c>
      <c r="C8" s="312"/>
      <c r="D8" s="293" t="s">
        <v>98</v>
      </c>
      <c r="E8" s="294"/>
      <c r="F8" s="104"/>
      <c r="G8" s="11"/>
      <c r="H8" s="11"/>
      <c r="K8" s="220"/>
      <c r="L8" s="220"/>
      <c r="M8" s="220"/>
      <c r="N8" s="220"/>
    </row>
    <row r="9" spans="2:14" s="12" customFormat="1" ht="27.5" customHeight="1" x14ac:dyDescent="0.25">
      <c r="B9" s="313" t="s">
        <v>60</v>
      </c>
      <c r="C9" s="314"/>
      <c r="D9" s="219"/>
      <c r="E9" s="218" t="s">
        <v>103</v>
      </c>
      <c r="F9" s="99"/>
      <c r="G9" s="11"/>
      <c r="H9" s="11"/>
      <c r="K9" s="220"/>
      <c r="L9" s="220"/>
      <c r="M9" s="220"/>
      <c r="N9" s="220"/>
    </row>
    <row r="10" spans="2:14" ht="28.5" customHeight="1" x14ac:dyDescent="0.25">
      <c r="B10" s="301" t="s">
        <v>61</v>
      </c>
      <c r="C10" s="302"/>
      <c r="D10" s="215"/>
      <c r="E10" s="200" t="s">
        <v>103</v>
      </c>
      <c r="F10" s="23"/>
      <c r="H10" s="2"/>
      <c r="K10" s="220"/>
      <c r="L10" s="220"/>
      <c r="M10" s="220"/>
      <c r="N10" s="220"/>
    </row>
    <row r="11" spans="2:14" ht="14.25" customHeight="1" x14ac:dyDescent="0.25">
      <c r="B11" s="287" t="s">
        <v>42</v>
      </c>
      <c r="C11" s="288"/>
      <c r="D11" s="214">
        <f>EQUIPMENT!BG8</f>
        <v>0</v>
      </c>
      <c r="E11" s="200" t="s">
        <v>103</v>
      </c>
      <c r="F11" s="291"/>
      <c r="H11" s="2"/>
      <c r="K11" s="220"/>
      <c r="L11" s="220"/>
      <c r="M11" s="220"/>
      <c r="N11" s="220"/>
    </row>
    <row r="12" spans="2:14" ht="14.25" customHeight="1" x14ac:dyDescent="0.25">
      <c r="B12" s="289"/>
      <c r="C12" s="290"/>
      <c r="D12" s="215">
        <f>EQUIPMENT!BG10</f>
        <v>0</v>
      </c>
      <c r="E12" s="200" t="s">
        <v>104</v>
      </c>
      <c r="F12" s="292"/>
      <c r="H12" s="2"/>
      <c r="K12" s="220"/>
      <c r="L12" s="220"/>
      <c r="M12" s="220"/>
      <c r="N12" s="220"/>
    </row>
    <row r="13" spans="2:14" ht="28.5" customHeight="1" x14ac:dyDescent="0.25">
      <c r="B13" s="287" t="s">
        <v>58</v>
      </c>
      <c r="C13" s="288"/>
      <c r="D13" s="295" t="s">
        <v>59</v>
      </c>
      <c r="E13" s="296"/>
      <c r="F13" s="114"/>
      <c r="H13" s="2"/>
      <c r="K13" s="220"/>
      <c r="M13" s="220"/>
      <c r="N13" s="220"/>
    </row>
    <row r="14" spans="2:14" ht="28.5" customHeight="1" x14ac:dyDescent="0.25">
      <c r="B14" s="287" t="s">
        <v>73</v>
      </c>
      <c r="C14" s="288"/>
      <c r="D14" s="297" t="s">
        <v>59</v>
      </c>
      <c r="E14" s="298"/>
      <c r="F14" s="114"/>
      <c r="H14" s="2"/>
    </row>
    <row r="15" spans="2:14" ht="28.5" customHeight="1" x14ac:dyDescent="0.25">
      <c r="B15" s="301" t="s">
        <v>112</v>
      </c>
      <c r="C15" s="302"/>
      <c r="D15" s="295" t="s">
        <v>59</v>
      </c>
      <c r="E15" s="296"/>
      <c r="F15" s="204"/>
      <c r="H15" s="2"/>
    </row>
    <row r="16" spans="2:14" ht="28.5" customHeight="1" thickBot="1" x14ac:dyDescent="0.3">
      <c r="B16" s="299" t="s">
        <v>95</v>
      </c>
      <c r="C16" s="300"/>
      <c r="D16" s="285" t="s">
        <v>59</v>
      </c>
      <c r="E16" s="286"/>
      <c r="F16" s="203">
        <f>MUTUAL_AID!G6</f>
        <v>0</v>
      </c>
      <c r="H16" s="2"/>
    </row>
    <row r="17" spans="8:8" ht="25.5" customHeight="1" x14ac:dyDescent="0.25">
      <c r="H17" s="2"/>
    </row>
    <row r="18" spans="8:8" ht="25.5" customHeight="1" x14ac:dyDescent="0.25">
      <c r="H18" s="2"/>
    </row>
    <row r="19" spans="8:8" ht="25.5" customHeight="1" x14ac:dyDescent="0.25">
      <c r="H19" s="2"/>
    </row>
    <row r="20" spans="8:8" ht="25.5" customHeight="1" x14ac:dyDescent="0.25">
      <c r="H20" s="2"/>
    </row>
    <row r="21" spans="8:8" ht="25.5" customHeight="1" x14ac:dyDescent="0.25">
      <c r="H21" s="2"/>
    </row>
    <row r="22" spans="8:8" ht="25.5" customHeight="1" x14ac:dyDescent="0.25">
      <c r="H22" s="2"/>
    </row>
    <row r="23" spans="8:8" ht="25.5" customHeight="1" x14ac:dyDescent="0.25">
      <c r="H23" s="2"/>
    </row>
    <row r="24" spans="8:8" ht="25.5" customHeight="1" x14ac:dyDescent="0.25">
      <c r="H24" s="2"/>
    </row>
    <row r="25" spans="8:8" ht="25.5" customHeight="1" x14ac:dyDescent="0.25">
      <c r="H25" s="2"/>
    </row>
    <row r="26" spans="8:8" ht="25.5" customHeight="1" x14ac:dyDescent="0.25">
      <c r="H26" s="2"/>
    </row>
    <row r="27" spans="8:8" ht="25.5" customHeight="1" x14ac:dyDescent="0.25">
      <c r="H27" s="2"/>
    </row>
    <row r="28" spans="8:8" ht="25.5" customHeight="1" x14ac:dyDescent="0.25">
      <c r="H28" s="2"/>
    </row>
    <row r="29" spans="8:8" ht="25.5" customHeight="1" x14ac:dyDescent="0.25">
      <c r="H29" s="2"/>
    </row>
    <row r="30" spans="8:8" ht="25.5" customHeight="1" x14ac:dyDescent="0.25">
      <c r="H30" s="2"/>
    </row>
    <row r="31" spans="8:8" ht="25.5" customHeight="1" x14ac:dyDescent="0.25">
      <c r="H31" s="2"/>
    </row>
    <row r="32" spans="8:8" ht="25.5" customHeight="1" x14ac:dyDescent="0.25">
      <c r="H32" s="2"/>
    </row>
    <row r="33" spans="8:8" ht="25.5" customHeight="1" x14ac:dyDescent="0.25">
      <c r="H33" s="2"/>
    </row>
    <row r="34" spans="8:8" ht="25.5" customHeight="1" x14ac:dyDescent="0.25">
      <c r="H34" s="2"/>
    </row>
    <row r="35" spans="8:8" ht="25.5" customHeight="1" x14ac:dyDescent="0.25">
      <c r="H35" s="2"/>
    </row>
    <row r="36" spans="8:8" ht="25.5" customHeight="1" x14ac:dyDescent="0.25">
      <c r="H36" s="2"/>
    </row>
    <row r="37" spans="8:8" ht="25.5" customHeight="1" x14ac:dyDescent="0.25">
      <c r="H37" s="2"/>
    </row>
    <row r="38" spans="8:8" ht="25.5" customHeight="1" x14ac:dyDescent="0.25">
      <c r="H38" s="2"/>
    </row>
  </sheetData>
  <sheetProtection selectLockedCells="1"/>
  <mergeCells count="20">
    <mergeCell ref="B2:F2"/>
    <mergeCell ref="B3:F3"/>
    <mergeCell ref="K6:L7"/>
    <mergeCell ref="B8:C8"/>
    <mergeCell ref="B13:C13"/>
    <mergeCell ref="B10:C10"/>
    <mergeCell ref="B9:C9"/>
    <mergeCell ref="D4:E4"/>
    <mergeCell ref="D5:E5"/>
    <mergeCell ref="B6:E7"/>
    <mergeCell ref="D16:E16"/>
    <mergeCell ref="B11:C12"/>
    <mergeCell ref="F11:F12"/>
    <mergeCell ref="D8:E8"/>
    <mergeCell ref="D13:E13"/>
    <mergeCell ref="D14:E14"/>
    <mergeCell ref="B16:C16"/>
    <mergeCell ref="B14:C14"/>
    <mergeCell ref="D15:E15"/>
    <mergeCell ref="B15:C15"/>
  </mergeCells>
  <dataValidations disablePrompts="1" count="1">
    <dataValidation type="list" allowBlank="1" showInputMessage="1" showErrorMessage="1" sqref="M1" xr:uid="{00000000-0002-0000-0100-000000000000}">
      <formula1>$J$1:$L$1</formula1>
    </dataValidation>
  </dataValidations>
  <printOptions horizontalCentered="1" verticalCentered="1"/>
  <pageMargins left="0.25" right="0.25" top="0.55000000000000004" bottom="0.4" header="0.25" footer="0.19"/>
  <pageSetup scale="58" orientation="landscape" blackAndWhite="1" r:id="rId1"/>
  <headerFooter alignWithMargins="0">
    <oddFooter>&amp;CFORCE ACCOUNT EQUIPMENT PAGE &amp;P OF &amp;N</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39997558519241921"/>
    <pageSetUpPr fitToPage="1"/>
  </sheetPr>
  <dimension ref="A1:CS351"/>
  <sheetViews>
    <sheetView showGridLines="0" showZeros="0" zoomScale="70" zoomScaleNormal="70" zoomScaleSheetLayoutView="85" workbookViewId="0">
      <pane ySplit="1" topLeftCell="A2" activePane="bottomLeft" state="frozen"/>
      <selection activeCell="E18" sqref="E18"/>
      <selection pane="bottomLeft" activeCell="AI5" sqref="AI5:AP6"/>
    </sheetView>
  </sheetViews>
  <sheetFormatPr defaultColWidth="9.36328125" defaultRowHeight="12.5" x14ac:dyDescent="0.25"/>
  <cols>
    <col min="1" max="1" width="2.6328125" style="19" customWidth="1"/>
    <col min="2" max="2" width="8.36328125" style="19" customWidth="1"/>
    <col min="3" max="3" width="28" style="19" customWidth="1"/>
    <col min="4" max="4" width="5.54296875" style="29" customWidth="1"/>
    <col min="5" max="5" width="8.54296875" style="19" customWidth="1"/>
    <col min="6" max="69" width="6.453125" style="19" customWidth="1"/>
    <col min="70" max="70" width="11" style="19" customWidth="1"/>
    <col min="71" max="71" width="9.6328125" style="19" customWidth="1"/>
    <col min="72" max="72" width="12.453125" style="19" customWidth="1"/>
    <col min="73" max="73" width="15.54296875" style="19" bestFit="1" customWidth="1"/>
    <col min="74" max="74" width="17.6328125" style="19" customWidth="1"/>
    <col min="75" max="75" width="8.54296875" style="19" customWidth="1"/>
    <col min="76" max="76" width="10.36328125" style="19" customWidth="1"/>
    <col min="77" max="77" width="9.36328125" style="19" hidden="1" customWidth="1"/>
    <col min="78" max="78" width="8" style="19" hidden="1" customWidth="1"/>
    <col min="79" max="79" width="9.54296875" style="19" customWidth="1"/>
    <col min="80" max="80" width="9.36328125" style="19"/>
    <col min="81" max="88" width="9" style="19" customWidth="1"/>
    <col min="89" max="95" width="9.36328125" style="19"/>
    <col min="96" max="96" width="9" style="19" customWidth="1"/>
    <col min="97" max="97" width="9.36328125" style="19" hidden="1" customWidth="1"/>
    <col min="98" max="16384" width="9.36328125" style="19"/>
  </cols>
  <sheetData>
    <row r="1" spans="2:97" ht="13" thickBot="1" x14ac:dyDescent="0.3">
      <c r="B1" s="18"/>
      <c r="C1" s="18"/>
      <c r="D1" s="2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c r="BS1" s="18"/>
      <c r="BT1" s="18"/>
      <c r="BU1" s="18"/>
      <c r="BV1" s="18"/>
      <c r="BW1" s="18"/>
      <c r="BX1" s="18"/>
    </row>
    <row r="2" spans="2:97" ht="18" customHeight="1" x14ac:dyDescent="0.25">
      <c r="B2" s="352"/>
      <c r="C2" s="353"/>
      <c r="D2" s="353"/>
      <c r="E2" s="353"/>
      <c r="F2" s="353"/>
      <c r="G2" s="353"/>
      <c r="H2" s="353"/>
      <c r="I2" s="353"/>
      <c r="J2" s="353"/>
      <c r="K2" s="353"/>
      <c r="L2" s="353"/>
      <c r="M2" s="353"/>
      <c r="N2" s="353"/>
      <c r="O2" s="353"/>
      <c r="P2" s="353"/>
      <c r="Q2" s="353"/>
      <c r="R2" s="353"/>
      <c r="S2" s="353"/>
      <c r="T2" s="353"/>
      <c r="U2" s="353"/>
      <c r="V2" s="353"/>
      <c r="W2" s="353"/>
      <c r="X2" s="353"/>
      <c r="Y2" s="353"/>
      <c r="Z2" s="353"/>
      <c r="AA2" s="353"/>
      <c r="AB2" s="353"/>
      <c r="AC2" s="353"/>
      <c r="AD2" s="353"/>
      <c r="AE2" s="353"/>
      <c r="AF2" s="353"/>
      <c r="AG2" s="353"/>
      <c r="AH2" s="353"/>
      <c r="AI2" s="353"/>
      <c r="AJ2" s="353"/>
      <c r="AK2" s="353"/>
      <c r="AL2" s="353"/>
      <c r="AM2" s="353"/>
      <c r="AN2" s="353"/>
      <c r="AO2" s="353"/>
      <c r="AP2" s="353"/>
      <c r="AQ2" s="353"/>
      <c r="AR2" s="353"/>
      <c r="AS2" s="353"/>
      <c r="AT2" s="353"/>
      <c r="AU2" s="353"/>
      <c r="AV2" s="353"/>
      <c r="AW2" s="353"/>
      <c r="AX2" s="353"/>
      <c r="AY2" s="353"/>
      <c r="AZ2" s="353"/>
      <c r="BA2" s="353"/>
      <c r="BB2" s="353"/>
      <c r="BC2" s="353"/>
      <c r="BD2" s="353"/>
      <c r="BE2" s="353"/>
      <c r="BF2" s="353"/>
      <c r="BG2" s="353"/>
      <c r="BH2" s="353"/>
      <c r="BI2" s="353"/>
      <c r="BJ2" s="353"/>
      <c r="BK2" s="353"/>
      <c r="BL2" s="353"/>
      <c r="BM2" s="353"/>
      <c r="BN2" s="353"/>
      <c r="BO2" s="353"/>
      <c r="BP2" s="353"/>
      <c r="BQ2" s="353"/>
      <c r="BR2" s="353"/>
      <c r="BS2" s="353"/>
      <c r="BT2" s="353"/>
      <c r="BU2" s="353"/>
      <c r="BV2" s="354"/>
    </row>
    <row r="3" spans="2:97" ht="21" customHeight="1" thickBot="1" x14ac:dyDescent="0.3">
      <c r="B3" s="355" t="s">
        <v>44</v>
      </c>
      <c r="C3" s="356"/>
      <c r="D3" s="356"/>
      <c r="E3" s="356"/>
      <c r="F3" s="356"/>
      <c r="G3" s="356"/>
      <c r="H3" s="356"/>
      <c r="I3" s="356"/>
      <c r="J3" s="356"/>
      <c r="K3" s="356"/>
      <c r="L3" s="356"/>
      <c r="M3" s="356"/>
      <c r="N3" s="356"/>
      <c r="O3" s="356"/>
      <c r="P3" s="356"/>
      <c r="Q3" s="356"/>
      <c r="R3" s="356"/>
      <c r="S3" s="356"/>
      <c r="T3" s="356"/>
      <c r="U3" s="356"/>
      <c r="V3" s="356"/>
      <c r="W3" s="356"/>
      <c r="X3" s="356"/>
      <c r="Y3" s="356"/>
      <c r="Z3" s="356"/>
      <c r="AA3" s="356"/>
      <c r="AB3" s="356"/>
      <c r="AC3" s="356"/>
      <c r="AD3" s="356"/>
      <c r="AE3" s="356"/>
      <c r="AF3" s="356"/>
      <c r="AG3" s="356"/>
      <c r="AH3" s="356"/>
      <c r="AI3" s="356"/>
      <c r="AJ3" s="356"/>
      <c r="AK3" s="356"/>
      <c r="AL3" s="356"/>
      <c r="AM3" s="356"/>
      <c r="AN3" s="356"/>
      <c r="AO3" s="356"/>
      <c r="AP3" s="356"/>
      <c r="AQ3" s="356"/>
      <c r="AR3" s="356"/>
      <c r="AS3" s="356"/>
      <c r="AT3" s="356"/>
      <c r="AU3" s="356"/>
      <c r="AV3" s="356"/>
      <c r="AW3" s="356"/>
      <c r="AX3" s="356"/>
      <c r="AY3" s="356"/>
      <c r="AZ3" s="356"/>
      <c r="BA3" s="356"/>
      <c r="BB3" s="356"/>
      <c r="BC3" s="356"/>
      <c r="BD3" s="356"/>
      <c r="BE3" s="356"/>
      <c r="BF3" s="356"/>
      <c r="BG3" s="356"/>
      <c r="BH3" s="356"/>
      <c r="BI3" s="356"/>
      <c r="BJ3" s="356"/>
      <c r="BK3" s="356"/>
      <c r="BL3" s="356"/>
      <c r="BM3" s="356"/>
      <c r="BN3" s="356"/>
      <c r="BO3" s="356"/>
      <c r="BP3" s="356"/>
      <c r="BQ3" s="356"/>
      <c r="BR3" s="356"/>
      <c r="BS3" s="356"/>
      <c r="BT3" s="356"/>
      <c r="BU3" s="356"/>
      <c r="BV3" s="357"/>
      <c r="BY3" s="19" t="s">
        <v>24</v>
      </c>
      <c r="BZ3" s="19" t="s">
        <v>20</v>
      </c>
    </row>
    <row r="4" spans="2:97" s="20" customFormat="1" ht="27.65" customHeight="1" x14ac:dyDescent="0.3">
      <c r="B4" s="347" t="s">
        <v>11</v>
      </c>
      <c r="C4" s="345"/>
      <c r="D4" s="345"/>
      <c r="E4" s="345"/>
      <c r="F4" s="345"/>
      <c r="G4" s="345"/>
      <c r="H4" s="345"/>
      <c r="I4" s="345"/>
      <c r="J4" s="345"/>
      <c r="K4" s="345"/>
      <c r="L4" s="345"/>
      <c r="M4" s="345"/>
      <c r="N4" s="345"/>
      <c r="O4" s="345"/>
      <c r="P4" s="345"/>
      <c r="Q4" s="345"/>
      <c r="R4" s="345"/>
      <c r="S4" s="345"/>
      <c r="T4" s="345"/>
      <c r="U4" s="345"/>
      <c r="V4" s="345"/>
      <c r="W4" s="346"/>
      <c r="X4" s="344" t="s">
        <v>99</v>
      </c>
      <c r="Y4" s="345"/>
      <c r="Z4" s="345"/>
      <c r="AA4" s="345"/>
      <c r="AB4" s="345"/>
      <c r="AC4" s="345"/>
      <c r="AD4" s="345"/>
      <c r="AE4" s="345"/>
      <c r="AF4" s="345"/>
      <c r="AG4" s="345"/>
      <c r="AH4" s="346"/>
      <c r="AI4" s="344" t="s">
        <v>13</v>
      </c>
      <c r="AJ4" s="345"/>
      <c r="AK4" s="345"/>
      <c r="AL4" s="345"/>
      <c r="AM4" s="345"/>
      <c r="AN4" s="345"/>
      <c r="AO4" s="345"/>
      <c r="AP4" s="346"/>
      <c r="AQ4" s="344" t="s">
        <v>12</v>
      </c>
      <c r="AR4" s="345"/>
      <c r="AS4" s="345"/>
      <c r="AT4" s="345"/>
      <c r="AU4" s="345"/>
      <c r="AV4" s="345"/>
      <c r="AW4" s="345"/>
      <c r="AX4" s="345"/>
      <c r="AY4" s="345"/>
      <c r="AZ4" s="345"/>
      <c r="BA4" s="345"/>
      <c r="BB4" s="345"/>
      <c r="BC4" s="345"/>
      <c r="BD4" s="345"/>
      <c r="BE4" s="345"/>
      <c r="BF4" s="345"/>
      <c r="BG4" s="345"/>
      <c r="BH4" s="345"/>
      <c r="BI4" s="345"/>
      <c r="BJ4" s="345"/>
      <c r="BK4" s="345"/>
      <c r="BL4" s="345"/>
      <c r="BM4" s="345"/>
      <c r="BN4" s="345"/>
      <c r="BO4" s="345"/>
      <c r="BP4" s="345"/>
      <c r="BQ4" s="346"/>
      <c r="BR4" s="358" t="s">
        <v>45</v>
      </c>
      <c r="BS4" s="358"/>
      <c r="BT4" s="358"/>
      <c r="BU4" s="359"/>
      <c r="BV4" s="109" t="s">
        <v>20</v>
      </c>
      <c r="BY4" s="20" t="s">
        <v>25</v>
      </c>
      <c r="BZ4" s="20" t="s">
        <v>21</v>
      </c>
      <c r="CS4" s="21"/>
    </row>
    <row r="5" spans="2:97" s="20" customFormat="1" ht="15.65" customHeight="1" x14ac:dyDescent="0.3">
      <c r="B5" s="328"/>
      <c r="C5" s="329"/>
      <c r="D5" s="329"/>
      <c r="E5" s="329"/>
      <c r="F5" s="329"/>
      <c r="G5" s="329"/>
      <c r="H5" s="329"/>
      <c r="I5" s="329"/>
      <c r="J5" s="329"/>
      <c r="K5" s="329"/>
      <c r="L5" s="329"/>
      <c r="M5" s="329"/>
      <c r="N5" s="329"/>
      <c r="O5" s="329"/>
      <c r="P5" s="329"/>
      <c r="Q5" s="329"/>
      <c r="R5" s="329"/>
      <c r="S5" s="329"/>
      <c r="T5" s="329"/>
      <c r="U5" s="329"/>
      <c r="V5" s="329"/>
      <c r="W5" s="330"/>
      <c r="X5" s="334"/>
      <c r="Y5" s="335"/>
      <c r="Z5" s="335"/>
      <c r="AA5" s="335"/>
      <c r="AB5" s="335"/>
      <c r="AC5" s="335"/>
      <c r="AD5" s="335"/>
      <c r="AE5" s="335"/>
      <c r="AF5" s="335"/>
      <c r="AG5" s="335"/>
      <c r="AH5" s="336"/>
      <c r="AI5" s="334"/>
      <c r="AJ5" s="335"/>
      <c r="AK5" s="335"/>
      <c r="AL5" s="335"/>
      <c r="AM5" s="335"/>
      <c r="AN5" s="335"/>
      <c r="AO5" s="335"/>
      <c r="AP5" s="336"/>
      <c r="AQ5" s="334" t="s">
        <v>123</v>
      </c>
      <c r="AR5" s="335"/>
      <c r="AS5" s="335"/>
      <c r="AT5" s="335"/>
      <c r="AU5" s="335"/>
      <c r="AV5" s="335"/>
      <c r="AW5" s="335"/>
      <c r="AX5" s="335"/>
      <c r="AY5" s="335"/>
      <c r="AZ5" s="335"/>
      <c r="BA5" s="335"/>
      <c r="BB5" s="335"/>
      <c r="BC5" s="335"/>
      <c r="BD5" s="335"/>
      <c r="BE5" s="335"/>
      <c r="BF5" s="335"/>
      <c r="BG5" s="335"/>
      <c r="BH5" s="335"/>
      <c r="BI5" s="335"/>
      <c r="BJ5" s="335"/>
      <c r="BK5" s="335"/>
      <c r="BL5" s="335"/>
      <c r="BM5" s="335"/>
      <c r="BN5" s="335"/>
      <c r="BO5" s="335"/>
      <c r="BP5" s="335"/>
      <c r="BQ5" s="336"/>
      <c r="BR5" s="340" t="s">
        <v>51</v>
      </c>
      <c r="BS5" s="340"/>
      <c r="BT5" s="340"/>
      <c r="BU5" s="341"/>
      <c r="BV5" s="110">
        <v>1.5</v>
      </c>
      <c r="CS5" s="21"/>
    </row>
    <row r="6" spans="2:97" s="20" customFormat="1" ht="15" customHeight="1" thickBot="1" x14ac:dyDescent="0.35">
      <c r="B6" s="331"/>
      <c r="C6" s="332"/>
      <c r="D6" s="332"/>
      <c r="E6" s="332"/>
      <c r="F6" s="332"/>
      <c r="G6" s="332"/>
      <c r="H6" s="332"/>
      <c r="I6" s="332"/>
      <c r="J6" s="332"/>
      <c r="K6" s="332"/>
      <c r="L6" s="332"/>
      <c r="M6" s="332"/>
      <c r="N6" s="332"/>
      <c r="O6" s="332"/>
      <c r="P6" s="332"/>
      <c r="Q6" s="332"/>
      <c r="R6" s="332"/>
      <c r="S6" s="332"/>
      <c r="T6" s="332"/>
      <c r="U6" s="332"/>
      <c r="V6" s="332"/>
      <c r="W6" s="333"/>
      <c r="X6" s="337"/>
      <c r="Y6" s="338"/>
      <c r="Z6" s="338"/>
      <c r="AA6" s="338"/>
      <c r="AB6" s="338"/>
      <c r="AC6" s="338"/>
      <c r="AD6" s="338"/>
      <c r="AE6" s="338"/>
      <c r="AF6" s="338"/>
      <c r="AG6" s="338"/>
      <c r="AH6" s="339"/>
      <c r="AI6" s="337"/>
      <c r="AJ6" s="338"/>
      <c r="AK6" s="338"/>
      <c r="AL6" s="338"/>
      <c r="AM6" s="338"/>
      <c r="AN6" s="338"/>
      <c r="AO6" s="338"/>
      <c r="AP6" s="339"/>
      <c r="AQ6" s="337"/>
      <c r="AR6" s="338"/>
      <c r="AS6" s="338"/>
      <c r="AT6" s="338"/>
      <c r="AU6" s="338"/>
      <c r="AV6" s="338"/>
      <c r="AW6" s="338"/>
      <c r="AX6" s="338"/>
      <c r="AY6" s="338"/>
      <c r="AZ6" s="338"/>
      <c r="BA6" s="338"/>
      <c r="BB6" s="338"/>
      <c r="BC6" s="338"/>
      <c r="BD6" s="338"/>
      <c r="BE6" s="338"/>
      <c r="BF6" s="338"/>
      <c r="BG6" s="338"/>
      <c r="BH6" s="338"/>
      <c r="BI6" s="338"/>
      <c r="BJ6" s="338"/>
      <c r="BK6" s="338"/>
      <c r="BL6" s="338"/>
      <c r="BM6" s="338"/>
      <c r="BN6" s="338"/>
      <c r="BO6" s="338"/>
      <c r="BP6" s="338"/>
      <c r="BQ6" s="339"/>
      <c r="BR6" s="340" t="s">
        <v>116</v>
      </c>
      <c r="BS6" s="340"/>
      <c r="BT6" s="340"/>
      <c r="BU6" s="341"/>
      <c r="BV6" s="110">
        <v>2</v>
      </c>
      <c r="BY6" s="20" t="s">
        <v>8</v>
      </c>
      <c r="CS6" s="22" t="str">
        <f>IF(ISBLANK(CS4),"",VLOOKUP(CS4,#REF!,2,0))</f>
        <v/>
      </c>
    </row>
    <row r="7" spans="2:97" s="45" customFormat="1" ht="26.25" customHeight="1" x14ac:dyDescent="0.35">
      <c r="B7" s="360" t="s">
        <v>46</v>
      </c>
      <c r="C7" s="361"/>
      <c r="D7" s="366" t="s">
        <v>47</v>
      </c>
      <c r="E7" s="368" t="s">
        <v>26</v>
      </c>
      <c r="F7" s="372" t="s">
        <v>64</v>
      </c>
      <c r="G7" s="373"/>
      <c r="H7" s="373"/>
      <c r="I7" s="373"/>
      <c r="J7" s="373"/>
      <c r="K7" s="373"/>
      <c r="L7" s="373"/>
      <c r="M7" s="373"/>
      <c r="N7" s="373"/>
      <c r="O7" s="373"/>
      <c r="P7" s="373"/>
      <c r="Q7" s="373"/>
      <c r="R7" s="373"/>
      <c r="S7" s="373"/>
      <c r="T7" s="373"/>
      <c r="U7" s="373"/>
      <c r="V7" s="373"/>
      <c r="W7" s="373"/>
      <c r="X7" s="373"/>
      <c r="Y7" s="373"/>
      <c r="Z7" s="373"/>
      <c r="AA7" s="373"/>
      <c r="AB7" s="373"/>
      <c r="AC7" s="373"/>
      <c r="AD7" s="373"/>
      <c r="AE7" s="373"/>
      <c r="AF7" s="373"/>
      <c r="AG7" s="373"/>
      <c r="AH7" s="373"/>
      <c r="AI7" s="373"/>
      <c r="AJ7" s="373"/>
      <c r="AK7" s="373"/>
      <c r="AL7" s="373"/>
      <c r="AM7" s="373"/>
      <c r="AN7" s="373"/>
      <c r="AO7" s="373"/>
      <c r="AP7" s="373"/>
      <c r="AQ7" s="178"/>
      <c r="AR7" s="178"/>
      <c r="AS7" s="178"/>
      <c r="AT7" s="178"/>
      <c r="AU7" s="178"/>
      <c r="AV7" s="178"/>
      <c r="AW7" s="178"/>
      <c r="AX7" s="178"/>
      <c r="AY7" s="178"/>
      <c r="AZ7" s="178"/>
      <c r="BA7" s="178"/>
      <c r="BB7" s="178"/>
      <c r="BC7" s="178"/>
      <c r="BD7" s="178"/>
      <c r="BE7" s="178"/>
      <c r="BF7" s="178"/>
      <c r="BG7" s="178"/>
      <c r="BH7" s="178"/>
      <c r="BI7" s="178"/>
      <c r="BJ7" s="178"/>
      <c r="BK7" s="178"/>
      <c r="BL7" s="178"/>
      <c r="BM7" s="178"/>
      <c r="BN7" s="178"/>
      <c r="BO7" s="178"/>
      <c r="BP7" s="178"/>
      <c r="BQ7" s="178"/>
      <c r="BR7" s="40">
        <f>SUMIFS(BR13:BR1001,E13:E1001,"REG")</f>
        <v>0</v>
      </c>
      <c r="BS7" s="41" t="s">
        <v>27</v>
      </c>
      <c r="BT7" s="42"/>
      <c r="BU7" s="43" t="s">
        <v>28</v>
      </c>
      <c r="BV7" s="44">
        <f>SUMIFS(BV13:BV1001,E13:E1001,"REG")</f>
        <v>0</v>
      </c>
      <c r="CS7" s="46"/>
    </row>
    <row r="8" spans="2:97" s="45" customFormat="1" ht="26.25" customHeight="1" x14ac:dyDescent="0.35">
      <c r="B8" s="362"/>
      <c r="C8" s="363"/>
      <c r="D8" s="367"/>
      <c r="E8" s="369"/>
      <c r="F8" s="374"/>
      <c r="G8" s="375"/>
      <c r="H8" s="375"/>
      <c r="I8" s="375"/>
      <c r="J8" s="375"/>
      <c r="K8" s="375"/>
      <c r="L8" s="375"/>
      <c r="M8" s="375"/>
      <c r="N8" s="375"/>
      <c r="O8" s="375"/>
      <c r="P8" s="375"/>
      <c r="Q8" s="375"/>
      <c r="R8" s="375"/>
      <c r="S8" s="375"/>
      <c r="T8" s="375"/>
      <c r="U8" s="375"/>
      <c r="V8" s="375"/>
      <c r="W8" s="375"/>
      <c r="X8" s="375"/>
      <c r="Y8" s="375"/>
      <c r="Z8" s="375"/>
      <c r="AA8" s="375"/>
      <c r="AB8" s="375"/>
      <c r="AC8" s="375"/>
      <c r="AD8" s="375"/>
      <c r="AE8" s="375"/>
      <c r="AF8" s="375"/>
      <c r="AG8" s="375"/>
      <c r="AH8" s="375"/>
      <c r="AI8" s="375"/>
      <c r="AJ8" s="375"/>
      <c r="AK8" s="375"/>
      <c r="AL8" s="375"/>
      <c r="AM8" s="375"/>
      <c r="AN8" s="375"/>
      <c r="AO8" s="375"/>
      <c r="AP8" s="375"/>
      <c r="AQ8" s="179"/>
      <c r="AR8" s="179"/>
      <c r="AS8" s="179"/>
      <c r="AT8" s="179"/>
      <c r="AU8" s="179"/>
      <c r="AV8" s="179"/>
      <c r="AW8" s="179"/>
      <c r="AX8" s="179"/>
      <c r="AY8" s="179"/>
      <c r="AZ8" s="179"/>
      <c r="BA8" s="179"/>
      <c r="BB8" s="179"/>
      <c r="BC8" s="179"/>
      <c r="BD8" s="179"/>
      <c r="BE8" s="179"/>
      <c r="BF8" s="179"/>
      <c r="BG8" s="179"/>
      <c r="BH8" s="179"/>
      <c r="BI8" s="179"/>
      <c r="BJ8" s="179"/>
      <c r="BK8" s="179"/>
      <c r="BL8" s="179"/>
      <c r="BM8" s="179"/>
      <c r="BN8" s="179"/>
      <c r="BO8" s="179"/>
      <c r="BP8" s="179"/>
      <c r="BQ8" s="179"/>
      <c r="BR8" s="47">
        <f>SUMIFS(BR13:BR1001,E13:E1001,"OT*")</f>
        <v>0</v>
      </c>
      <c r="BS8" s="48" t="s">
        <v>29</v>
      </c>
      <c r="BT8" s="49"/>
      <c r="BU8" s="50" t="s">
        <v>30</v>
      </c>
      <c r="BV8" s="51">
        <f>SUMIFS(BV13:BV1001,E13:E1001,"OT*")</f>
        <v>0</v>
      </c>
      <c r="CS8" s="46"/>
    </row>
    <row r="9" spans="2:97" s="45" customFormat="1" ht="24" customHeight="1" thickBot="1" x14ac:dyDescent="0.4">
      <c r="B9" s="362"/>
      <c r="C9" s="363"/>
      <c r="D9" s="367"/>
      <c r="E9" s="369"/>
      <c r="F9" s="376"/>
      <c r="G9" s="377"/>
      <c r="H9" s="377"/>
      <c r="I9" s="377"/>
      <c r="J9" s="377"/>
      <c r="K9" s="377"/>
      <c r="L9" s="377"/>
      <c r="M9" s="377"/>
      <c r="N9" s="377"/>
      <c r="O9" s="377"/>
      <c r="P9" s="377"/>
      <c r="Q9" s="377"/>
      <c r="R9" s="377"/>
      <c r="S9" s="377"/>
      <c r="T9" s="377"/>
      <c r="U9" s="377"/>
      <c r="V9" s="377"/>
      <c r="W9" s="377"/>
      <c r="X9" s="377"/>
      <c r="Y9" s="377"/>
      <c r="Z9" s="377"/>
      <c r="AA9" s="377"/>
      <c r="AB9" s="377"/>
      <c r="AC9" s="377"/>
      <c r="AD9" s="377"/>
      <c r="AE9" s="377"/>
      <c r="AF9" s="377"/>
      <c r="AG9" s="377"/>
      <c r="AH9" s="377"/>
      <c r="AI9" s="377"/>
      <c r="AJ9" s="377"/>
      <c r="AK9" s="377"/>
      <c r="AL9" s="377"/>
      <c r="AM9" s="377"/>
      <c r="AN9" s="377"/>
      <c r="AO9" s="377"/>
      <c r="AP9" s="377"/>
      <c r="AQ9" s="180"/>
      <c r="AR9" s="180"/>
      <c r="AS9" s="180"/>
      <c r="AT9" s="180"/>
      <c r="AU9" s="180"/>
      <c r="AV9" s="180"/>
      <c r="AW9" s="180"/>
      <c r="AX9" s="180"/>
      <c r="AY9" s="180"/>
      <c r="AZ9" s="180"/>
      <c r="BA9" s="180"/>
      <c r="BB9" s="180"/>
      <c r="BC9" s="180"/>
      <c r="BD9" s="180"/>
      <c r="BE9" s="180"/>
      <c r="BF9" s="180"/>
      <c r="BG9" s="180"/>
      <c r="BH9" s="180"/>
      <c r="BI9" s="180"/>
      <c r="BJ9" s="180"/>
      <c r="BK9" s="180"/>
      <c r="BL9" s="180"/>
      <c r="BM9" s="180"/>
      <c r="BN9" s="180"/>
      <c r="BO9" s="180"/>
      <c r="BP9" s="180"/>
      <c r="BQ9" s="180"/>
      <c r="BR9" s="52">
        <f>SUM(BR13:BR1010)</f>
        <v>0</v>
      </c>
      <c r="BS9" s="53" t="s">
        <v>31</v>
      </c>
      <c r="BT9" s="54"/>
      <c r="BU9" s="55" t="s">
        <v>14</v>
      </c>
      <c r="BV9" s="56">
        <f>SUM(BV13:BV1010)</f>
        <v>0</v>
      </c>
      <c r="CS9" s="46"/>
    </row>
    <row r="10" spans="2:97" s="45" customFormat="1" ht="16.5" customHeight="1" x14ac:dyDescent="0.35">
      <c r="B10" s="362"/>
      <c r="C10" s="363"/>
      <c r="D10" s="367"/>
      <c r="E10" s="370"/>
      <c r="F10" s="378">
        <v>44988</v>
      </c>
      <c r="G10" s="342">
        <f>F10+1</f>
        <v>44989</v>
      </c>
      <c r="H10" s="342">
        <f t="shared" ref="H10:T10" si="0">G10+1</f>
        <v>44990</v>
      </c>
      <c r="I10" s="342">
        <f t="shared" si="0"/>
        <v>44991</v>
      </c>
      <c r="J10" s="342">
        <f t="shared" si="0"/>
        <v>44992</v>
      </c>
      <c r="K10" s="342">
        <f t="shared" si="0"/>
        <v>44993</v>
      </c>
      <c r="L10" s="342">
        <f t="shared" si="0"/>
        <v>44994</v>
      </c>
      <c r="M10" s="342">
        <f t="shared" si="0"/>
        <v>44995</v>
      </c>
      <c r="N10" s="342">
        <f t="shared" si="0"/>
        <v>44996</v>
      </c>
      <c r="O10" s="342">
        <f t="shared" si="0"/>
        <v>44997</v>
      </c>
      <c r="P10" s="342">
        <f t="shared" si="0"/>
        <v>44998</v>
      </c>
      <c r="Q10" s="342">
        <f t="shared" si="0"/>
        <v>44999</v>
      </c>
      <c r="R10" s="342">
        <f t="shared" si="0"/>
        <v>45000</v>
      </c>
      <c r="S10" s="342">
        <f t="shared" si="0"/>
        <v>45001</v>
      </c>
      <c r="T10" s="342">
        <f t="shared" si="0"/>
        <v>45002</v>
      </c>
      <c r="U10" s="342">
        <f t="shared" ref="U10" si="1">T10+1</f>
        <v>45003</v>
      </c>
      <c r="V10" s="342">
        <f t="shared" ref="V10" si="2">U10+1</f>
        <v>45004</v>
      </c>
      <c r="W10" s="342">
        <f t="shared" ref="W10" si="3">V10+1</f>
        <v>45005</v>
      </c>
      <c r="X10" s="342">
        <f t="shared" ref="X10" si="4">W10+1</f>
        <v>45006</v>
      </c>
      <c r="Y10" s="342">
        <f t="shared" ref="Y10" si="5">X10+1</f>
        <v>45007</v>
      </c>
      <c r="Z10" s="342">
        <f t="shared" ref="Z10" si="6">Y10+1</f>
        <v>45008</v>
      </c>
      <c r="AA10" s="342">
        <f t="shared" ref="AA10" si="7">Z10+1</f>
        <v>45009</v>
      </c>
      <c r="AB10" s="342">
        <f t="shared" ref="AB10" si="8">AA10+1</f>
        <v>45010</v>
      </c>
      <c r="AC10" s="342">
        <f t="shared" ref="AC10" si="9">AB10+1</f>
        <v>45011</v>
      </c>
      <c r="AD10" s="342">
        <f t="shared" ref="AD10" si="10">AC10+1</f>
        <v>45012</v>
      </c>
      <c r="AE10" s="342">
        <f t="shared" ref="AE10" si="11">AD10+1</f>
        <v>45013</v>
      </c>
      <c r="AF10" s="342">
        <f t="shared" ref="AF10" si="12">AE10+1</f>
        <v>45014</v>
      </c>
      <c r="AG10" s="342">
        <f t="shared" ref="AG10" si="13">AF10+1</f>
        <v>45015</v>
      </c>
      <c r="AH10" s="342">
        <f t="shared" ref="AH10" si="14">AG10+1</f>
        <v>45016</v>
      </c>
      <c r="AI10" s="342">
        <f t="shared" ref="AI10" si="15">AH10+1</f>
        <v>45017</v>
      </c>
      <c r="AJ10" s="342">
        <f t="shared" ref="AJ10" si="16">AI10+1</f>
        <v>45018</v>
      </c>
      <c r="AK10" s="342">
        <f t="shared" ref="AK10" si="17">AJ10+1</f>
        <v>45019</v>
      </c>
      <c r="AL10" s="342">
        <f t="shared" ref="AL10" si="18">AK10+1</f>
        <v>45020</v>
      </c>
      <c r="AM10" s="342">
        <f t="shared" ref="AM10" si="19">AL10+1</f>
        <v>45021</v>
      </c>
      <c r="AN10" s="342">
        <f t="shared" ref="AN10" si="20">AM10+1</f>
        <v>45022</v>
      </c>
      <c r="AO10" s="342">
        <f t="shared" ref="AO10" si="21">AN10+1</f>
        <v>45023</v>
      </c>
      <c r="AP10" s="342">
        <f t="shared" ref="AP10:AQ10" si="22">AO10+1</f>
        <v>45024</v>
      </c>
      <c r="AQ10" s="342">
        <f t="shared" si="22"/>
        <v>45025</v>
      </c>
      <c r="AR10" s="342">
        <f t="shared" ref="AR10" si="23">AQ10+1</f>
        <v>45026</v>
      </c>
      <c r="AS10" s="342">
        <f t="shared" ref="AS10" si="24">AR10+1</f>
        <v>45027</v>
      </c>
      <c r="AT10" s="342">
        <f t="shared" ref="AT10" si="25">AS10+1</f>
        <v>45028</v>
      </c>
      <c r="AU10" s="342">
        <f t="shared" ref="AU10" si="26">AT10+1</f>
        <v>45029</v>
      </c>
      <c r="AV10" s="342">
        <f t="shared" ref="AV10" si="27">AU10+1</f>
        <v>45030</v>
      </c>
      <c r="AW10" s="342">
        <f t="shared" ref="AW10" si="28">AV10+1</f>
        <v>45031</v>
      </c>
      <c r="AX10" s="342">
        <f t="shared" ref="AX10" si="29">AW10+1</f>
        <v>45032</v>
      </c>
      <c r="AY10" s="342">
        <f t="shared" ref="AY10" si="30">AX10+1</f>
        <v>45033</v>
      </c>
      <c r="AZ10" s="342">
        <f t="shared" ref="AZ10" si="31">AY10+1</f>
        <v>45034</v>
      </c>
      <c r="BA10" s="342">
        <f t="shared" ref="BA10" si="32">AZ10+1</f>
        <v>45035</v>
      </c>
      <c r="BB10" s="342">
        <f t="shared" ref="BB10" si="33">BA10+1</f>
        <v>45036</v>
      </c>
      <c r="BC10" s="342">
        <f t="shared" ref="BC10" si="34">BB10+1</f>
        <v>45037</v>
      </c>
      <c r="BD10" s="342">
        <f t="shared" ref="BD10" si="35">BC10+1</f>
        <v>45038</v>
      </c>
      <c r="BE10" s="342">
        <f t="shared" ref="BE10" si="36">BD10+1</f>
        <v>45039</v>
      </c>
      <c r="BF10" s="342">
        <f t="shared" ref="BF10" si="37">BE10+1</f>
        <v>45040</v>
      </c>
      <c r="BG10" s="342">
        <f t="shared" ref="BG10" si="38">BF10+1</f>
        <v>45041</v>
      </c>
      <c r="BH10" s="342">
        <f t="shared" ref="BH10" si="39">BG10+1</f>
        <v>45042</v>
      </c>
      <c r="BI10" s="342">
        <f t="shared" ref="BI10" si="40">BH10+1</f>
        <v>45043</v>
      </c>
      <c r="BJ10" s="342">
        <f t="shared" ref="BJ10" si="41">BI10+1</f>
        <v>45044</v>
      </c>
      <c r="BK10" s="342">
        <f t="shared" ref="BK10" si="42">BJ10+1</f>
        <v>45045</v>
      </c>
      <c r="BL10" s="342">
        <f t="shared" ref="BL10" si="43">BK10+1</f>
        <v>45046</v>
      </c>
      <c r="BM10" s="342">
        <f t="shared" ref="BM10" si="44">BL10+1</f>
        <v>45047</v>
      </c>
      <c r="BN10" s="342">
        <f t="shared" ref="BN10" si="45">BM10+1</f>
        <v>45048</v>
      </c>
      <c r="BO10" s="342">
        <f t="shared" ref="BO10" si="46">BN10+1</f>
        <v>45049</v>
      </c>
      <c r="BP10" s="342">
        <f t="shared" ref="BP10" si="47">BO10+1</f>
        <v>45050</v>
      </c>
      <c r="BQ10" s="342">
        <f t="shared" ref="BQ10" si="48">BP10+1</f>
        <v>45051</v>
      </c>
      <c r="BR10" s="380" t="s">
        <v>32</v>
      </c>
      <c r="BS10" s="381"/>
      <c r="BT10" s="381"/>
      <c r="BU10" s="381"/>
      <c r="BV10" s="382"/>
      <c r="CS10" s="57" t="str">
        <f>IF(ISBLANK(CS9),"",VLOOKUP(CS9,#REF!,2,0))</f>
        <v/>
      </c>
    </row>
    <row r="11" spans="2:97" s="45" customFormat="1" ht="12.75" customHeight="1" x14ac:dyDescent="0.35">
      <c r="B11" s="362"/>
      <c r="C11" s="363"/>
      <c r="D11" s="367"/>
      <c r="E11" s="370"/>
      <c r="F11" s="378"/>
      <c r="G11" s="342"/>
      <c r="H11" s="342"/>
      <c r="I11" s="342"/>
      <c r="J11" s="342"/>
      <c r="K11" s="342"/>
      <c r="L11" s="342"/>
      <c r="M11" s="342"/>
      <c r="N11" s="342"/>
      <c r="O11" s="342"/>
      <c r="P11" s="342"/>
      <c r="Q11" s="342"/>
      <c r="R11" s="342"/>
      <c r="S11" s="342"/>
      <c r="T11" s="342"/>
      <c r="U11" s="342"/>
      <c r="V11" s="342"/>
      <c r="W11" s="342"/>
      <c r="X11" s="342"/>
      <c r="Y11" s="342"/>
      <c r="Z11" s="342"/>
      <c r="AA11" s="342"/>
      <c r="AB11" s="342"/>
      <c r="AC11" s="342"/>
      <c r="AD11" s="342"/>
      <c r="AE11" s="342"/>
      <c r="AF11" s="342"/>
      <c r="AG11" s="342"/>
      <c r="AH11" s="342"/>
      <c r="AI11" s="342"/>
      <c r="AJ11" s="342"/>
      <c r="AK11" s="342"/>
      <c r="AL11" s="342"/>
      <c r="AM11" s="342"/>
      <c r="AN11" s="342"/>
      <c r="AO11" s="342"/>
      <c r="AP11" s="342"/>
      <c r="AQ11" s="342"/>
      <c r="AR11" s="342"/>
      <c r="AS11" s="342"/>
      <c r="AT11" s="342"/>
      <c r="AU11" s="342"/>
      <c r="AV11" s="342"/>
      <c r="AW11" s="342"/>
      <c r="AX11" s="342"/>
      <c r="AY11" s="342"/>
      <c r="AZ11" s="342"/>
      <c r="BA11" s="342"/>
      <c r="BB11" s="342"/>
      <c r="BC11" s="342"/>
      <c r="BD11" s="342"/>
      <c r="BE11" s="342"/>
      <c r="BF11" s="342"/>
      <c r="BG11" s="342"/>
      <c r="BH11" s="342"/>
      <c r="BI11" s="342"/>
      <c r="BJ11" s="342"/>
      <c r="BK11" s="342"/>
      <c r="BL11" s="342"/>
      <c r="BM11" s="342"/>
      <c r="BN11" s="342"/>
      <c r="BO11" s="342"/>
      <c r="BP11" s="342"/>
      <c r="BQ11" s="342"/>
      <c r="BR11" s="348" t="s">
        <v>33</v>
      </c>
      <c r="BS11" s="348" t="s">
        <v>34</v>
      </c>
      <c r="BT11" s="348" t="s">
        <v>35</v>
      </c>
      <c r="BU11" s="348" t="s">
        <v>36</v>
      </c>
      <c r="BV11" s="350" t="s">
        <v>14</v>
      </c>
      <c r="CS11" s="46"/>
    </row>
    <row r="12" spans="2:97" s="45" customFormat="1" ht="36" customHeight="1" thickBot="1" x14ac:dyDescent="0.4">
      <c r="B12" s="364"/>
      <c r="C12" s="365"/>
      <c r="D12" s="367"/>
      <c r="E12" s="371"/>
      <c r="F12" s="379"/>
      <c r="G12" s="343"/>
      <c r="H12" s="343"/>
      <c r="I12" s="343"/>
      <c r="J12" s="343"/>
      <c r="K12" s="343"/>
      <c r="L12" s="343"/>
      <c r="M12" s="343"/>
      <c r="N12" s="343"/>
      <c r="O12" s="343"/>
      <c r="P12" s="343"/>
      <c r="Q12" s="343"/>
      <c r="R12" s="343"/>
      <c r="S12" s="343"/>
      <c r="T12" s="343"/>
      <c r="U12" s="343"/>
      <c r="V12" s="343"/>
      <c r="W12" s="343"/>
      <c r="X12" s="343"/>
      <c r="Y12" s="343"/>
      <c r="Z12" s="343"/>
      <c r="AA12" s="343"/>
      <c r="AB12" s="343"/>
      <c r="AC12" s="343"/>
      <c r="AD12" s="343"/>
      <c r="AE12" s="343"/>
      <c r="AF12" s="343"/>
      <c r="AG12" s="343"/>
      <c r="AH12" s="343"/>
      <c r="AI12" s="343"/>
      <c r="AJ12" s="343"/>
      <c r="AK12" s="343"/>
      <c r="AL12" s="343"/>
      <c r="AM12" s="343"/>
      <c r="AN12" s="343"/>
      <c r="AO12" s="343"/>
      <c r="AP12" s="343"/>
      <c r="AQ12" s="343"/>
      <c r="AR12" s="343"/>
      <c r="AS12" s="343"/>
      <c r="AT12" s="343"/>
      <c r="AU12" s="343"/>
      <c r="AV12" s="343"/>
      <c r="AW12" s="343"/>
      <c r="AX12" s="343"/>
      <c r="AY12" s="343"/>
      <c r="AZ12" s="343"/>
      <c r="BA12" s="343"/>
      <c r="BB12" s="343"/>
      <c r="BC12" s="343"/>
      <c r="BD12" s="343"/>
      <c r="BE12" s="343"/>
      <c r="BF12" s="343"/>
      <c r="BG12" s="343"/>
      <c r="BH12" s="343"/>
      <c r="BI12" s="343"/>
      <c r="BJ12" s="343"/>
      <c r="BK12" s="343"/>
      <c r="BL12" s="343"/>
      <c r="BM12" s="343"/>
      <c r="BN12" s="343"/>
      <c r="BO12" s="343"/>
      <c r="BP12" s="343"/>
      <c r="BQ12" s="343"/>
      <c r="BR12" s="383"/>
      <c r="BS12" s="349"/>
      <c r="BT12" s="349"/>
      <c r="BU12" s="349"/>
      <c r="BV12" s="351"/>
      <c r="CS12" s="57" t="str">
        <f>IF(ISBLANK(CS11),"",VLOOKUP(CS11,#REF!,2,0))</f>
        <v/>
      </c>
    </row>
    <row r="13" spans="2:97" s="45" customFormat="1" ht="20.149999999999999" customHeight="1" x14ac:dyDescent="0.35">
      <c r="B13" s="58" t="s">
        <v>37</v>
      </c>
      <c r="C13" s="65"/>
      <c r="D13" s="325" t="s">
        <v>24</v>
      </c>
      <c r="E13" s="69" t="s">
        <v>38</v>
      </c>
      <c r="F13" s="148"/>
      <c r="G13" s="151"/>
      <c r="H13" s="151"/>
      <c r="I13" s="151"/>
      <c r="J13" s="151"/>
      <c r="K13" s="151"/>
      <c r="L13" s="151"/>
      <c r="M13" s="151"/>
      <c r="N13" s="151"/>
      <c r="O13" s="151"/>
      <c r="P13" s="151"/>
      <c r="Q13" s="151"/>
      <c r="R13" s="151"/>
      <c r="S13" s="151"/>
      <c r="T13" s="151"/>
      <c r="U13" s="151"/>
      <c r="V13" s="149"/>
      <c r="W13" s="149"/>
      <c r="X13" s="149"/>
      <c r="Y13" s="149"/>
      <c r="Z13" s="149"/>
      <c r="AA13" s="149"/>
      <c r="AB13" s="149"/>
      <c r="AC13" s="149"/>
      <c r="AD13" s="149"/>
      <c r="AE13" s="149"/>
      <c r="AF13" s="149"/>
      <c r="AG13" s="149"/>
      <c r="AH13" s="149"/>
      <c r="AI13" s="149"/>
      <c r="AJ13" s="149"/>
      <c r="AK13" s="149"/>
      <c r="AL13" s="149"/>
      <c r="AM13" s="149"/>
      <c r="AN13" s="149"/>
      <c r="AO13" s="149"/>
      <c r="AP13" s="149"/>
      <c r="AQ13" s="149"/>
      <c r="AR13" s="149"/>
      <c r="AS13" s="149"/>
      <c r="AT13" s="149"/>
      <c r="AU13" s="149"/>
      <c r="AV13" s="149"/>
      <c r="AW13" s="149"/>
      <c r="AX13" s="149"/>
      <c r="AY13" s="149"/>
      <c r="AZ13" s="149"/>
      <c r="BA13" s="149"/>
      <c r="BB13" s="149"/>
      <c r="BC13" s="149"/>
      <c r="BD13" s="149"/>
      <c r="BE13" s="149"/>
      <c r="BF13" s="149"/>
      <c r="BG13" s="149"/>
      <c r="BH13" s="149"/>
      <c r="BI13" s="149"/>
      <c r="BJ13" s="149"/>
      <c r="BK13" s="149"/>
      <c r="BL13" s="149"/>
      <c r="BM13" s="149"/>
      <c r="BN13" s="149"/>
      <c r="BO13" s="149"/>
      <c r="BP13" s="149"/>
      <c r="BQ13" s="149"/>
      <c r="BR13" s="59">
        <f>SUM(F13:BQ13)</f>
        <v>0</v>
      </c>
      <c r="BS13" s="63"/>
      <c r="BT13" s="230">
        <v>0.51900000000000002</v>
      </c>
      <c r="BU13" s="60">
        <f t="shared" ref="BU13:BU30" si="49">(BS13+BT13*BS13)</f>
        <v>0</v>
      </c>
      <c r="BV13" s="61">
        <f t="shared" ref="BV13:BV30" si="50">(BR13*BU13)</f>
        <v>0</v>
      </c>
      <c r="CS13" s="46"/>
    </row>
    <row r="14" spans="2:97" s="45" customFormat="1" ht="20.149999999999999" customHeight="1" x14ac:dyDescent="0.35">
      <c r="B14" s="62" t="s">
        <v>48</v>
      </c>
      <c r="C14" s="71"/>
      <c r="D14" s="326"/>
      <c r="E14" s="68" t="s">
        <v>39</v>
      </c>
      <c r="F14" s="148"/>
      <c r="G14" s="151"/>
      <c r="H14" s="151"/>
      <c r="I14" s="151"/>
      <c r="J14" s="149"/>
      <c r="K14" s="151"/>
      <c r="L14" s="151"/>
      <c r="M14" s="151"/>
      <c r="N14" s="151"/>
      <c r="O14" s="151"/>
      <c r="P14" s="151"/>
      <c r="Q14" s="151"/>
      <c r="R14" s="151"/>
      <c r="S14" s="149"/>
      <c r="T14" s="149"/>
      <c r="U14" s="151"/>
      <c r="V14" s="149"/>
      <c r="W14" s="149"/>
      <c r="X14" s="149"/>
      <c r="Y14" s="149"/>
      <c r="Z14" s="149"/>
      <c r="AA14" s="149"/>
      <c r="AB14" s="149"/>
      <c r="AC14" s="149"/>
      <c r="AD14" s="149"/>
      <c r="AE14" s="149"/>
      <c r="AF14" s="149"/>
      <c r="AG14" s="149"/>
      <c r="AH14" s="149"/>
      <c r="AI14" s="149"/>
      <c r="AJ14" s="149"/>
      <c r="AK14" s="149"/>
      <c r="AL14" s="149"/>
      <c r="AM14" s="149"/>
      <c r="AN14" s="149"/>
      <c r="AO14" s="149"/>
      <c r="AP14" s="149"/>
      <c r="AQ14" s="149"/>
      <c r="AR14" s="149"/>
      <c r="AS14" s="149"/>
      <c r="AT14" s="149"/>
      <c r="AU14" s="149"/>
      <c r="AV14" s="149"/>
      <c r="AW14" s="149"/>
      <c r="AX14" s="149"/>
      <c r="AY14" s="149"/>
      <c r="AZ14" s="149"/>
      <c r="BA14" s="149"/>
      <c r="BB14" s="149"/>
      <c r="BC14" s="149"/>
      <c r="BD14" s="149"/>
      <c r="BE14" s="149"/>
      <c r="BF14" s="149"/>
      <c r="BG14" s="149"/>
      <c r="BH14" s="149"/>
      <c r="BI14" s="149"/>
      <c r="BJ14" s="149"/>
      <c r="BK14" s="149"/>
      <c r="BL14" s="149"/>
      <c r="BM14" s="149"/>
      <c r="BN14" s="149"/>
      <c r="BO14" s="149"/>
      <c r="BP14" s="149"/>
      <c r="BQ14" s="149"/>
      <c r="BR14" s="59">
        <f>SUM(F14:BQ14)</f>
        <v>0</v>
      </c>
      <c r="BS14" s="64">
        <f t="shared" ref="BS14:BS36" si="51">BS12*$BV$6</f>
        <v>0</v>
      </c>
      <c r="BT14" s="230">
        <v>0.33779999999999999</v>
      </c>
      <c r="BU14" s="60">
        <f t="shared" si="49"/>
        <v>0</v>
      </c>
      <c r="BV14" s="61">
        <f t="shared" si="50"/>
        <v>0</v>
      </c>
      <c r="CS14" s="57" t="str">
        <f>IF(ISBLANK(CS11),"",VLOOKUP(CS11,#REF!,2,0))</f>
        <v/>
      </c>
    </row>
    <row r="15" spans="2:97" s="45" customFormat="1" ht="20.149999999999999" customHeight="1" thickBot="1" x14ac:dyDescent="0.4">
      <c r="B15" s="62"/>
      <c r="C15" s="75"/>
      <c r="D15" s="327"/>
      <c r="E15" s="68" t="s">
        <v>50</v>
      </c>
      <c r="F15" s="148"/>
      <c r="G15" s="151"/>
      <c r="H15" s="151"/>
      <c r="I15" s="151"/>
      <c r="J15" s="151"/>
      <c r="K15" s="151"/>
      <c r="L15" s="151"/>
      <c r="M15" s="151"/>
      <c r="N15" s="151"/>
      <c r="O15" s="151"/>
      <c r="P15" s="151"/>
      <c r="Q15" s="151"/>
      <c r="R15" s="151"/>
      <c r="S15" s="151"/>
      <c r="T15" s="151"/>
      <c r="U15" s="151"/>
      <c r="V15" s="149"/>
      <c r="W15" s="149"/>
      <c r="X15" s="149"/>
      <c r="Y15" s="149"/>
      <c r="Z15" s="149"/>
      <c r="AA15" s="149"/>
      <c r="AB15" s="149"/>
      <c r="AC15" s="149"/>
      <c r="AD15" s="149"/>
      <c r="AE15" s="149"/>
      <c r="AF15" s="149"/>
      <c r="AG15" s="149"/>
      <c r="AH15" s="149"/>
      <c r="AI15" s="149"/>
      <c r="AJ15" s="149"/>
      <c r="AK15" s="149"/>
      <c r="AL15" s="149"/>
      <c r="AM15" s="149"/>
      <c r="AN15" s="149"/>
      <c r="AO15" s="149"/>
      <c r="AP15" s="149"/>
      <c r="AQ15" s="149"/>
      <c r="AR15" s="149"/>
      <c r="AS15" s="149"/>
      <c r="AT15" s="149"/>
      <c r="AU15" s="149"/>
      <c r="AV15" s="149"/>
      <c r="AW15" s="149"/>
      <c r="AX15" s="149"/>
      <c r="AY15" s="149"/>
      <c r="AZ15" s="149"/>
      <c r="BA15" s="149"/>
      <c r="BB15" s="149"/>
      <c r="BC15" s="149"/>
      <c r="BD15" s="149"/>
      <c r="BE15" s="149"/>
      <c r="BF15" s="149"/>
      <c r="BG15" s="149"/>
      <c r="BH15" s="149"/>
      <c r="BI15" s="149"/>
      <c r="BJ15" s="149"/>
      <c r="BK15" s="149"/>
      <c r="BL15" s="149"/>
      <c r="BM15" s="149"/>
      <c r="BN15" s="149"/>
      <c r="BO15" s="149"/>
      <c r="BP15" s="149"/>
      <c r="BQ15" s="149"/>
      <c r="BR15" s="59">
        <f>SUM(F15:BQ15)</f>
        <v>0</v>
      </c>
      <c r="BS15" s="64">
        <f t="shared" si="51"/>
        <v>0</v>
      </c>
      <c r="BT15" s="230">
        <v>0.33779999999999999</v>
      </c>
      <c r="BU15" s="60">
        <f t="shared" si="49"/>
        <v>0</v>
      </c>
      <c r="BV15" s="61">
        <f t="shared" si="50"/>
        <v>0</v>
      </c>
      <c r="CS15" s="57"/>
    </row>
    <row r="16" spans="2:97" s="45" customFormat="1" ht="20.149999999999999" customHeight="1" x14ac:dyDescent="0.35">
      <c r="B16" s="62" t="s">
        <v>37</v>
      </c>
      <c r="C16" s="65"/>
      <c r="D16" s="325" t="s">
        <v>24</v>
      </c>
      <c r="E16" s="68" t="s">
        <v>38</v>
      </c>
      <c r="F16" s="150"/>
      <c r="G16" s="151"/>
      <c r="H16" s="151"/>
      <c r="I16" s="151"/>
      <c r="J16" s="151"/>
      <c r="K16" s="151"/>
      <c r="L16" s="151"/>
      <c r="M16" s="151"/>
      <c r="N16" s="151"/>
      <c r="O16" s="151"/>
      <c r="P16" s="151"/>
      <c r="Q16" s="151"/>
      <c r="R16" s="151"/>
      <c r="S16" s="151"/>
      <c r="T16" s="151"/>
      <c r="U16" s="151"/>
      <c r="V16" s="149"/>
      <c r="W16" s="151"/>
      <c r="X16" s="151"/>
      <c r="Y16" s="151"/>
      <c r="Z16" s="151"/>
      <c r="AA16" s="151"/>
      <c r="AB16" s="151"/>
      <c r="AC16" s="151"/>
      <c r="AD16" s="151"/>
      <c r="AE16" s="151"/>
      <c r="AF16" s="151"/>
      <c r="AG16" s="151"/>
      <c r="AH16" s="151"/>
      <c r="AI16" s="151"/>
      <c r="AJ16" s="151"/>
      <c r="AK16" s="151"/>
      <c r="AL16" s="151"/>
      <c r="AM16" s="151"/>
      <c r="AN16" s="151"/>
      <c r="AO16" s="151"/>
      <c r="AP16" s="151"/>
      <c r="AQ16" s="149"/>
      <c r="AR16" s="149"/>
      <c r="AS16" s="149"/>
      <c r="AT16" s="149"/>
      <c r="AU16" s="149"/>
      <c r="AV16" s="149"/>
      <c r="AW16" s="149"/>
      <c r="AX16" s="149"/>
      <c r="AY16" s="149"/>
      <c r="AZ16" s="149"/>
      <c r="BA16" s="149"/>
      <c r="BB16" s="149"/>
      <c r="BC16" s="149"/>
      <c r="BD16" s="149"/>
      <c r="BE16" s="149"/>
      <c r="BF16" s="149"/>
      <c r="BG16" s="149"/>
      <c r="BH16" s="149"/>
      <c r="BI16" s="149"/>
      <c r="BJ16" s="149"/>
      <c r="BK16" s="149"/>
      <c r="BL16" s="149"/>
      <c r="BM16" s="149"/>
      <c r="BN16" s="149"/>
      <c r="BO16" s="149"/>
      <c r="BP16" s="149"/>
      <c r="BQ16" s="149"/>
      <c r="BR16" s="59">
        <f>SUM(F16:BQ16)</f>
        <v>0</v>
      </c>
      <c r="BS16" s="63"/>
      <c r="BT16" s="230">
        <v>0.51900000000000002</v>
      </c>
      <c r="BU16" s="60">
        <f t="shared" si="49"/>
        <v>0</v>
      </c>
      <c r="BV16" s="61">
        <f t="shared" si="50"/>
        <v>0</v>
      </c>
      <c r="CS16" s="57" t="e">
        <f>IF(ISBLANK(CS12),"",VLOOKUP(CS12,#REF!,2,0))</f>
        <v>#REF!</v>
      </c>
    </row>
    <row r="17" spans="1:97" s="45" customFormat="1" ht="20.149999999999999" customHeight="1" x14ac:dyDescent="0.35">
      <c r="B17" s="62" t="s">
        <v>48</v>
      </c>
      <c r="C17" s="71"/>
      <c r="D17" s="326"/>
      <c r="E17" s="68" t="s">
        <v>39</v>
      </c>
      <c r="F17" s="148"/>
      <c r="G17" s="151"/>
      <c r="H17" s="151"/>
      <c r="I17" s="151"/>
      <c r="J17" s="151"/>
      <c r="K17" s="151"/>
      <c r="L17" s="151"/>
      <c r="M17" s="151"/>
      <c r="N17" s="151"/>
      <c r="O17" s="151"/>
      <c r="P17" s="151"/>
      <c r="Q17" s="151"/>
      <c r="R17" s="151"/>
      <c r="S17" s="151"/>
      <c r="T17" s="151"/>
      <c r="U17" s="151"/>
      <c r="V17" s="149"/>
      <c r="W17" s="149"/>
      <c r="X17" s="149"/>
      <c r="Y17" s="149"/>
      <c r="Z17" s="149"/>
      <c r="AA17" s="149"/>
      <c r="AB17" s="149"/>
      <c r="AC17" s="149"/>
      <c r="AD17" s="149"/>
      <c r="AE17" s="149"/>
      <c r="AF17" s="149"/>
      <c r="AG17" s="149"/>
      <c r="AH17" s="149"/>
      <c r="AI17" s="149"/>
      <c r="AJ17" s="149"/>
      <c r="AK17" s="149"/>
      <c r="AL17" s="149"/>
      <c r="AM17" s="149"/>
      <c r="AN17" s="149"/>
      <c r="AO17" s="149"/>
      <c r="AP17" s="149"/>
      <c r="AQ17" s="149"/>
      <c r="AR17" s="149"/>
      <c r="AS17" s="149"/>
      <c r="AT17" s="149"/>
      <c r="AU17" s="149"/>
      <c r="AV17" s="149"/>
      <c r="AW17" s="149"/>
      <c r="AX17" s="149"/>
      <c r="AY17" s="149"/>
      <c r="AZ17" s="149"/>
      <c r="BA17" s="149"/>
      <c r="BB17" s="149"/>
      <c r="BC17" s="149"/>
      <c r="BD17" s="149"/>
      <c r="BE17" s="149"/>
      <c r="BF17" s="149"/>
      <c r="BG17" s="149"/>
      <c r="BH17" s="149"/>
      <c r="BI17" s="149"/>
      <c r="BJ17" s="149"/>
      <c r="BK17" s="149"/>
      <c r="BL17" s="149"/>
      <c r="BM17" s="149"/>
      <c r="BN17" s="149"/>
      <c r="BO17" s="149"/>
      <c r="BP17" s="149"/>
      <c r="BQ17" s="149"/>
      <c r="BR17" s="59">
        <f>SUM(F17:BQ17)</f>
        <v>0</v>
      </c>
      <c r="BS17" s="64">
        <f t="shared" si="51"/>
        <v>0</v>
      </c>
      <c r="BT17" s="230">
        <v>0.33779999999999999</v>
      </c>
      <c r="BU17" s="60">
        <f t="shared" si="49"/>
        <v>0</v>
      </c>
      <c r="BV17" s="61">
        <f t="shared" si="50"/>
        <v>0</v>
      </c>
      <c r="CS17" s="57" t="str">
        <f>IF(ISBLANK(CS13),"",VLOOKUP(CS13,#REF!,2,0))</f>
        <v/>
      </c>
    </row>
    <row r="18" spans="1:97" s="45" customFormat="1" ht="20.149999999999999" customHeight="1" thickBot="1" x14ac:dyDescent="0.4">
      <c r="B18" s="62"/>
      <c r="C18" s="75"/>
      <c r="D18" s="327"/>
      <c r="E18" s="68" t="s">
        <v>50</v>
      </c>
      <c r="F18" s="148"/>
      <c r="G18" s="151"/>
      <c r="H18" s="151"/>
      <c r="I18" s="151"/>
      <c r="J18" s="151"/>
      <c r="K18" s="151"/>
      <c r="L18" s="151"/>
      <c r="M18" s="151"/>
      <c r="N18" s="151"/>
      <c r="O18" s="151"/>
      <c r="P18" s="151"/>
      <c r="Q18" s="151"/>
      <c r="R18" s="151"/>
      <c r="S18" s="151"/>
      <c r="T18" s="151"/>
      <c r="U18" s="151"/>
      <c r="V18" s="149"/>
      <c r="W18" s="149"/>
      <c r="X18" s="149"/>
      <c r="Y18" s="149"/>
      <c r="Z18" s="149"/>
      <c r="AA18" s="149"/>
      <c r="AB18" s="149"/>
      <c r="AC18" s="149"/>
      <c r="AD18" s="149"/>
      <c r="AE18" s="149"/>
      <c r="AF18" s="149"/>
      <c r="AG18" s="149"/>
      <c r="AH18" s="149"/>
      <c r="AI18" s="149"/>
      <c r="AJ18" s="149"/>
      <c r="AK18" s="149"/>
      <c r="AL18" s="149"/>
      <c r="AM18" s="149"/>
      <c r="AN18" s="149"/>
      <c r="AO18" s="149"/>
      <c r="AP18" s="149"/>
      <c r="AQ18" s="149"/>
      <c r="AR18" s="149"/>
      <c r="AS18" s="149"/>
      <c r="AT18" s="149"/>
      <c r="AU18" s="149"/>
      <c r="AV18" s="149"/>
      <c r="AW18" s="149"/>
      <c r="AX18" s="149"/>
      <c r="AY18" s="149"/>
      <c r="AZ18" s="149"/>
      <c r="BA18" s="149"/>
      <c r="BB18" s="149"/>
      <c r="BC18" s="149"/>
      <c r="BD18" s="149"/>
      <c r="BE18" s="149"/>
      <c r="BF18" s="149"/>
      <c r="BG18" s="149"/>
      <c r="BH18" s="149"/>
      <c r="BI18" s="149"/>
      <c r="BJ18" s="149"/>
      <c r="BK18" s="149"/>
      <c r="BL18" s="149"/>
      <c r="BM18" s="149"/>
      <c r="BN18" s="149"/>
      <c r="BO18" s="149"/>
      <c r="BP18" s="149"/>
      <c r="BQ18" s="149"/>
      <c r="BR18" s="59">
        <f t="shared" ref="BR18:BR81" si="52">SUM(F18:BQ18)</f>
        <v>0</v>
      </c>
      <c r="BS18" s="64">
        <f t="shared" si="51"/>
        <v>0</v>
      </c>
      <c r="BT18" s="230">
        <v>0.33779999999999999</v>
      </c>
      <c r="BU18" s="60">
        <f t="shared" si="49"/>
        <v>0</v>
      </c>
      <c r="BV18" s="61">
        <f t="shared" si="50"/>
        <v>0</v>
      </c>
      <c r="CS18" s="66"/>
    </row>
    <row r="19" spans="1:97" s="45" customFormat="1" ht="20.149999999999999" customHeight="1" x14ac:dyDescent="0.35">
      <c r="B19" s="62" t="s">
        <v>37</v>
      </c>
      <c r="C19" s="65"/>
      <c r="D19" s="325" t="s">
        <v>24</v>
      </c>
      <c r="E19" s="68" t="s">
        <v>38</v>
      </c>
      <c r="F19" s="151"/>
      <c r="G19" s="151"/>
      <c r="H19" s="151"/>
      <c r="I19" s="151"/>
      <c r="J19" s="151"/>
      <c r="K19" s="151"/>
      <c r="L19" s="151"/>
      <c r="M19" s="151"/>
      <c r="N19" s="151"/>
      <c r="O19" s="151"/>
      <c r="P19" s="151"/>
      <c r="Q19" s="151"/>
      <c r="R19" s="151"/>
      <c r="S19" s="151"/>
      <c r="T19" s="151"/>
      <c r="U19" s="151"/>
      <c r="V19" s="149"/>
      <c r="W19" s="151"/>
      <c r="X19" s="151"/>
      <c r="Y19" s="151"/>
      <c r="Z19" s="151"/>
      <c r="AA19" s="151"/>
      <c r="AB19" s="151"/>
      <c r="AC19" s="151"/>
      <c r="AD19" s="151"/>
      <c r="AE19" s="151"/>
      <c r="AF19" s="151"/>
      <c r="AG19" s="151"/>
      <c r="AH19" s="151"/>
      <c r="AI19" s="151"/>
      <c r="AJ19" s="151"/>
      <c r="AK19" s="151"/>
      <c r="AL19" s="151"/>
      <c r="AM19" s="151"/>
      <c r="AN19" s="151"/>
      <c r="AO19" s="151"/>
      <c r="AP19" s="151"/>
      <c r="AQ19" s="149"/>
      <c r="AR19" s="149"/>
      <c r="AS19" s="149"/>
      <c r="AT19" s="149"/>
      <c r="AU19" s="149"/>
      <c r="AV19" s="149"/>
      <c r="AW19" s="149"/>
      <c r="AX19" s="149"/>
      <c r="AY19" s="149"/>
      <c r="AZ19" s="149"/>
      <c r="BA19" s="149"/>
      <c r="BB19" s="149"/>
      <c r="BC19" s="149"/>
      <c r="BD19" s="149"/>
      <c r="BE19" s="149"/>
      <c r="BF19" s="149"/>
      <c r="BG19" s="149"/>
      <c r="BH19" s="149"/>
      <c r="BI19" s="149"/>
      <c r="BJ19" s="149"/>
      <c r="BK19" s="149"/>
      <c r="BL19" s="149"/>
      <c r="BM19" s="149"/>
      <c r="BN19" s="149"/>
      <c r="BO19" s="149"/>
      <c r="BP19" s="149"/>
      <c r="BQ19" s="149"/>
      <c r="BR19" s="59">
        <f>SUM(F19:BQ19)</f>
        <v>0</v>
      </c>
      <c r="BS19" s="63"/>
      <c r="BT19" s="230">
        <v>0.51900000000000002</v>
      </c>
      <c r="BU19" s="60">
        <f t="shared" si="49"/>
        <v>0</v>
      </c>
      <c r="BV19" s="61">
        <f t="shared" si="50"/>
        <v>0</v>
      </c>
      <c r="BZ19" s="45" t="s">
        <v>40</v>
      </c>
      <c r="CS19" s="46"/>
    </row>
    <row r="20" spans="1:97" s="45" customFormat="1" ht="20.149999999999999" customHeight="1" x14ac:dyDescent="0.35">
      <c r="B20" s="62" t="s">
        <v>48</v>
      </c>
      <c r="C20" s="71"/>
      <c r="D20" s="326"/>
      <c r="E20" s="68" t="s">
        <v>39</v>
      </c>
      <c r="F20" s="149"/>
      <c r="G20" s="151"/>
      <c r="H20" s="151"/>
      <c r="I20" s="151"/>
      <c r="J20" s="149"/>
      <c r="K20" s="151"/>
      <c r="L20" s="151"/>
      <c r="M20" s="151"/>
      <c r="N20" s="151"/>
      <c r="O20" s="151"/>
      <c r="P20" s="151"/>
      <c r="Q20" s="151"/>
      <c r="R20" s="151"/>
      <c r="S20" s="151"/>
      <c r="T20" s="151"/>
      <c r="U20" s="151"/>
      <c r="V20" s="149"/>
      <c r="W20" s="149"/>
      <c r="X20" s="149"/>
      <c r="Y20" s="149"/>
      <c r="Z20" s="149"/>
      <c r="AA20" s="149"/>
      <c r="AB20" s="149"/>
      <c r="AC20" s="149"/>
      <c r="AD20" s="149"/>
      <c r="AE20" s="149"/>
      <c r="AF20" s="149"/>
      <c r="AG20" s="149"/>
      <c r="AH20" s="149"/>
      <c r="AI20" s="149"/>
      <c r="AJ20" s="149"/>
      <c r="AK20" s="149"/>
      <c r="AL20" s="149"/>
      <c r="AM20" s="149"/>
      <c r="AN20" s="149"/>
      <c r="AO20" s="149"/>
      <c r="AP20" s="149"/>
      <c r="AQ20" s="149"/>
      <c r="AR20" s="149"/>
      <c r="AS20" s="149"/>
      <c r="AT20" s="149"/>
      <c r="AU20" s="149"/>
      <c r="AV20" s="149"/>
      <c r="AW20" s="149"/>
      <c r="AX20" s="149"/>
      <c r="AY20" s="149"/>
      <c r="AZ20" s="149"/>
      <c r="BA20" s="149"/>
      <c r="BB20" s="149"/>
      <c r="BC20" s="149"/>
      <c r="BD20" s="149"/>
      <c r="BE20" s="149"/>
      <c r="BF20" s="149"/>
      <c r="BG20" s="149"/>
      <c r="BH20" s="149"/>
      <c r="BI20" s="149"/>
      <c r="BJ20" s="149"/>
      <c r="BK20" s="149"/>
      <c r="BL20" s="149"/>
      <c r="BM20" s="149"/>
      <c r="BN20" s="149"/>
      <c r="BO20" s="149"/>
      <c r="BP20" s="149"/>
      <c r="BQ20" s="149"/>
      <c r="BR20" s="59">
        <f t="shared" si="52"/>
        <v>0</v>
      </c>
      <c r="BS20" s="64">
        <f t="shared" si="51"/>
        <v>0</v>
      </c>
      <c r="BT20" s="230">
        <v>0.33779999999999999</v>
      </c>
      <c r="BU20" s="60">
        <f t="shared" si="49"/>
        <v>0</v>
      </c>
      <c r="BV20" s="61">
        <f t="shared" si="50"/>
        <v>0</v>
      </c>
      <c r="CS20" s="57" t="e">
        <f>IF(ISBLANK(CS16),"",VLOOKUP(CS16,#REF!,2,0))</f>
        <v>#REF!</v>
      </c>
    </row>
    <row r="21" spans="1:97" s="45" customFormat="1" ht="20.149999999999999" customHeight="1" thickBot="1" x14ac:dyDescent="0.4">
      <c r="B21" s="62"/>
      <c r="C21" s="75"/>
      <c r="D21" s="327"/>
      <c r="E21" s="68" t="s">
        <v>50</v>
      </c>
      <c r="F21" s="149"/>
      <c r="G21" s="151"/>
      <c r="H21" s="151"/>
      <c r="I21" s="151"/>
      <c r="J21" s="151"/>
      <c r="K21" s="151"/>
      <c r="L21" s="151"/>
      <c r="M21" s="151"/>
      <c r="N21" s="151"/>
      <c r="O21" s="151"/>
      <c r="P21" s="151"/>
      <c r="Q21" s="151"/>
      <c r="R21" s="151"/>
      <c r="S21" s="151"/>
      <c r="T21" s="151"/>
      <c r="U21" s="151"/>
      <c r="V21" s="149"/>
      <c r="W21" s="149"/>
      <c r="X21" s="149"/>
      <c r="Y21" s="149"/>
      <c r="Z21" s="149"/>
      <c r="AA21" s="149"/>
      <c r="AB21" s="149"/>
      <c r="AC21" s="149"/>
      <c r="AD21" s="149"/>
      <c r="AE21" s="149"/>
      <c r="AF21" s="149"/>
      <c r="AG21" s="149"/>
      <c r="AH21" s="149"/>
      <c r="AI21" s="149"/>
      <c r="AJ21" s="149"/>
      <c r="AK21" s="149"/>
      <c r="AL21" s="149"/>
      <c r="AM21" s="149"/>
      <c r="AN21" s="149"/>
      <c r="AO21" s="149"/>
      <c r="AP21" s="149"/>
      <c r="AQ21" s="149"/>
      <c r="AR21" s="149"/>
      <c r="AS21" s="149"/>
      <c r="AT21" s="149"/>
      <c r="AU21" s="149"/>
      <c r="AV21" s="149"/>
      <c r="AW21" s="149"/>
      <c r="AX21" s="149"/>
      <c r="AY21" s="149"/>
      <c r="AZ21" s="149"/>
      <c r="BA21" s="149"/>
      <c r="BB21" s="149"/>
      <c r="BC21" s="149"/>
      <c r="BD21" s="149"/>
      <c r="BE21" s="149"/>
      <c r="BF21" s="149"/>
      <c r="BG21" s="149"/>
      <c r="BH21" s="149"/>
      <c r="BI21" s="149"/>
      <c r="BJ21" s="149"/>
      <c r="BK21" s="149"/>
      <c r="BL21" s="149"/>
      <c r="BM21" s="149"/>
      <c r="BN21" s="149"/>
      <c r="BO21" s="149"/>
      <c r="BP21" s="149"/>
      <c r="BQ21" s="149"/>
      <c r="BR21" s="59">
        <f t="shared" si="52"/>
        <v>0</v>
      </c>
      <c r="BS21" s="64">
        <f t="shared" si="51"/>
        <v>0</v>
      </c>
      <c r="BT21" s="230">
        <v>0.33779999999999999</v>
      </c>
      <c r="BU21" s="60">
        <f t="shared" si="49"/>
        <v>0</v>
      </c>
      <c r="BV21" s="61">
        <f t="shared" si="50"/>
        <v>0</v>
      </c>
      <c r="CS21" s="57"/>
    </row>
    <row r="22" spans="1:97" s="20" customFormat="1" ht="20.149999999999999" customHeight="1" x14ac:dyDescent="0.35">
      <c r="B22" s="62" t="s">
        <v>37</v>
      </c>
      <c r="C22" s="65"/>
      <c r="D22" s="325" t="s">
        <v>24</v>
      </c>
      <c r="E22" s="68" t="s">
        <v>38</v>
      </c>
      <c r="F22" s="151"/>
      <c r="G22" s="151"/>
      <c r="H22" s="151"/>
      <c r="I22" s="151"/>
      <c r="J22" s="151"/>
      <c r="K22" s="151"/>
      <c r="L22" s="151"/>
      <c r="M22" s="151"/>
      <c r="N22" s="151"/>
      <c r="O22" s="151"/>
      <c r="P22" s="151"/>
      <c r="Q22" s="151"/>
      <c r="R22" s="151"/>
      <c r="S22" s="151"/>
      <c r="T22" s="151"/>
      <c r="U22" s="151"/>
      <c r="V22" s="149"/>
      <c r="W22" s="151"/>
      <c r="X22" s="151"/>
      <c r="Y22" s="151"/>
      <c r="Z22" s="151"/>
      <c r="AA22" s="151"/>
      <c r="AB22" s="151"/>
      <c r="AC22" s="151"/>
      <c r="AD22" s="151"/>
      <c r="AE22" s="151"/>
      <c r="AF22" s="151"/>
      <c r="AG22" s="151"/>
      <c r="AH22" s="151"/>
      <c r="AI22" s="151"/>
      <c r="AJ22" s="151"/>
      <c r="AK22" s="151"/>
      <c r="AL22" s="151"/>
      <c r="AM22" s="151"/>
      <c r="AN22" s="151"/>
      <c r="AO22" s="151"/>
      <c r="AP22" s="151"/>
      <c r="AQ22" s="149"/>
      <c r="AR22" s="149"/>
      <c r="AS22" s="149"/>
      <c r="AT22" s="149"/>
      <c r="AU22" s="149"/>
      <c r="AV22" s="149"/>
      <c r="AW22" s="149"/>
      <c r="AX22" s="149"/>
      <c r="AY22" s="149"/>
      <c r="AZ22" s="149"/>
      <c r="BA22" s="149"/>
      <c r="BB22" s="149"/>
      <c r="BC22" s="149"/>
      <c r="BD22" s="149"/>
      <c r="BE22" s="149"/>
      <c r="BF22" s="149"/>
      <c r="BG22" s="149"/>
      <c r="BH22" s="149"/>
      <c r="BI22" s="149"/>
      <c r="BJ22" s="149"/>
      <c r="BK22" s="149"/>
      <c r="BL22" s="149"/>
      <c r="BM22" s="149"/>
      <c r="BN22" s="149"/>
      <c r="BO22" s="149"/>
      <c r="BP22" s="149"/>
      <c r="BQ22" s="149"/>
      <c r="BR22" s="59">
        <f t="shared" si="52"/>
        <v>0</v>
      </c>
      <c r="BS22" s="63"/>
      <c r="BT22" s="230">
        <v>0.51900000000000002</v>
      </c>
      <c r="BU22" s="60">
        <f t="shared" si="49"/>
        <v>0</v>
      </c>
      <c r="BV22" s="61">
        <f t="shared" si="50"/>
        <v>0</v>
      </c>
      <c r="CS22" s="22" t="e">
        <f>IF(ISBLANK(CS17),"",VLOOKUP(CS17,#REF!,2,0))</f>
        <v>#REF!</v>
      </c>
    </row>
    <row r="23" spans="1:97" s="20" customFormat="1" ht="20.149999999999999" customHeight="1" x14ac:dyDescent="0.35">
      <c r="B23" s="62" t="s">
        <v>48</v>
      </c>
      <c r="C23" s="71"/>
      <c r="D23" s="326"/>
      <c r="E23" s="68" t="s">
        <v>39</v>
      </c>
      <c r="F23" s="149"/>
      <c r="G23" s="151"/>
      <c r="H23" s="151"/>
      <c r="I23" s="151"/>
      <c r="J23" s="151"/>
      <c r="K23" s="151"/>
      <c r="L23" s="151"/>
      <c r="M23" s="151"/>
      <c r="N23" s="151"/>
      <c r="O23" s="151"/>
      <c r="P23" s="151"/>
      <c r="Q23" s="151"/>
      <c r="R23" s="151"/>
      <c r="S23" s="151"/>
      <c r="T23" s="151"/>
      <c r="U23" s="151"/>
      <c r="V23" s="149"/>
      <c r="W23" s="149"/>
      <c r="X23" s="149"/>
      <c r="Y23" s="149"/>
      <c r="Z23" s="149"/>
      <c r="AA23" s="149"/>
      <c r="AB23" s="149"/>
      <c r="AC23" s="149"/>
      <c r="AD23" s="149"/>
      <c r="AE23" s="149"/>
      <c r="AF23" s="149"/>
      <c r="AG23" s="149"/>
      <c r="AH23" s="149"/>
      <c r="AI23" s="149"/>
      <c r="AJ23" s="149"/>
      <c r="AK23" s="149"/>
      <c r="AL23" s="149"/>
      <c r="AM23" s="149"/>
      <c r="AN23" s="149"/>
      <c r="AO23" s="149"/>
      <c r="AP23" s="149"/>
      <c r="AQ23" s="149"/>
      <c r="AR23" s="149"/>
      <c r="AS23" s="149"/>
      <c r="AT23" s="149"/>
      <c r="AU23" s="149"/>
      <c r="AV23" s="149"/>
      <c r="AW23" s="149"/>
      <c r="AX23" s="149"/>
      <c r="AY23" s="149"/>
      <c r="AZ23" s="149"/>
      <c r="BA23" s="149"/>
      <c r="BB23" s="149"/>
      <c r="BC23" s="149"/>
      <c r="BD23" s="149"/>
      <c r="BE23" s="149"/>
      <c r="BF23" s="149"/>
      <c r="BG23" s="149"/>
      <c r="BH23" s="149"/>
      <c r="BI23" s="149"/>
      <c r="BJ23" s="149"/>
      <c r="BK23" s="149"/>
      <c r="BL23" s="149"/>
      <c r="BM23" s="149"/>
      <c r="BN23" s="149"/>
      <c r="BO23" s="149"/>
      <c r="BP23" s="149"/>
      <c r="BQ23" s="149"/>
      <c r="BR23" s="59">
        <f t="shared" si="52"/>
        <v>0</v>
      </c>
      <c r="BS23" s="64">
        <f t="shared" si="51"/>
        <v>0</v>
      </c>
      <c r="BT23" s="230">
        <v>0.33779999999999999</v>
      </c>
      <c r="BU23" s="60">
        <f t="shared" si="49"/>
        <v>0</v>
      </c>
      <c r="BV23" s="61">
        <f t="shared" si="50"/>
        <v>0</v>
      </c>
      <c r="CS23" s="22" t="str">
        <f>IF(ISBLANK(CS19),"",VLOOKUP(CS19,#REF!,2,0))</f>
        <v/>
      </c>
    </row>
    <row r="24" spans="1:97" s="20" customFormat="1" ht="20.149999999999999" customHeight="1" thickBot="1" x14ac:dyDescent="0.4">
      <c r="B24" s="62"/>
      <c r="C24" s="75"/>
      <c r="D24" s="327"/>
      <c r="E24" s="68" t="s">
        <v>50</v>
      </c>
      <c r="F24" s="149"/>
      <c r="G24" s="151"/>
      <c r="H24" s="151"/>
      <c r="I24" s="151"/>
      <c r="J24" s="151"/>
      <c r="K24" s="151"/>
      <c r="L24" s="151"/>
      <c r="M24" s="151"/>
      <c r="N24" s="151"/>
      <c r="O24" s="151"/>
      <c r="P24" s="151"/>
      <c r="Q24" s="151"/>
      <c r="R24" s="151"/>
      <c r="S24" s="151"/>
      <c r="T24" s="151"/>
      <c r="U24" s="151"/>
      <c r="V24" s="149"/>
      <c r="W24" s="149"/>
      <c r="X24" s="149"/>
      <c r="Y24" s="149"/>
      <c r="Z24" s="149"/>
      <c r="AA24" s="149"/>
      <c r="AB24" s="149"/>
      <c r="AC24" s="149"/>
      <c r="AD24" s="149"/>
      <c r="AE24" s="149"/>
      <c r="AF24" s="149"/>
      <c r="AG24" s="149"/>
      <c r="AH24" s="149"/>
      <c r="AI24" s="149"/>
      <c r="AJ24" s="149"/>
      <c r="AK24" s="149"/>
      <c r="AL24" s="149"/>
      <c r="AM24" s="149"/>
      <c r="AN24" s="149"/>
      <c r="AO24" s="149"/>
      <c r="AP24" s="149"/>
      <c r="AQ24" s="149"/>
      <c r="AR24" s="149"/>
      <c r="AS24" s="149"/>
      <c r="AT24" s="149"/>
      <c r="AU24" s="149"/>
      <c r="AV24" s="149"/>
      <c r="AW24" s="149"/>
      <c r="AX24" s="149"/>
      <c r="AY24" s="149"/>
      <c r="AZ24" s="149"/>
      <c r="BA24" s="149"/>
      <c r="BB24" s="149"/>
      <c r="BC24" s="149"/>
      <c r="BD24" s="149"/>
      <c r="BE24" s="149"/>
      <c r="BF24" s="149"/>
      <c r="BG24" s="149"/>
      <c r="BH24" s="149"/>
      <c r="BI24" s="149"/>
      <c r="BJ24" s="149"/>
      <c r="BK24" s="149"/>
      <c r="BL24" s="149"/>
      <c r="BM24" s="149"/>
      <c r="BN24" s="149"/>
      <c r="BO24" s="149"/>
      <c r="BP24" s="149"/>
      <c r="BQ24" s="149"/>
      <c r="BR24" s="59">
        <f t="shared" si="52"/>
        <v>0</v>
      </c>
      <c r="BS24" s="64">
        <f t="shared" si="51"/>
        <v>0</v>
      </c>
      <c r="BT24" s="230">
        <v>0.33779999999999999</v>
      </c>
      <c r="BU24" s="60">
        <f t="shared" si="49"/>
        <v>0</v>
      </c>
      <c r="BV24" s="61">
        <f t="shared" si="50"/>
        <v>0</v>
      </c>
      <c r="CS24" s="67"/>
    </row>
    <row r="25" spans="1:97" s="20" customFormat="1" ht="20.149999999999999" customHeight="1" x14ac:dyDescent="0.35">
      <c r="B25" s="62" t="s">
        <v>37</v>
      </c>
      <c r="C25" s="65"/>
      <c r="D25" s="325" t="s">
        <v>24</v>
      </c>
      <c r="E25" s="68" t="s">
        <v>38</v>
      </c>
      <c r="F25" s="151"/>
      <c r="G25" s="151"/>
      <c r="H25" s="151"/>
      <c r="I25" s="151"/>
      <c r="J25" s="151"/>
      <c r="K25" s="151"/>
      <c r="L25" s="151"/>
      <c r="M25" s="151"/>
      <c r="N25" s="151"/>
      <c r="O25" s="151"/>
      <c r="P25" s="151"/>
      <c r="Q25" s="151"/>
      <c r="R25" s="151"/>
      <c r="S25" s="151"/>
      <c r="T25" s="151"/>
      <c r="U25" s="151"/>
      <c r="V25" s="151"/>
      <c r="W25" s="151"/>
      <c r="X25" s="151"/>
      <c r="Y25" s="151"/>
      <c r="Z25" s="151"/>
      <c r="AA25" s="151"/>
      <c r="AB25" s="151"/>
      <c r="AC25" s="151"/>
      <c r="AD25" s="151"/>
      <c r="AE25" s="151"/>
      <c r="AF25" s="151"/>
      <c r="AG25" s="151"/>
      <c r="AH25" s="151"/>
      <c r="AI25" s="151"/>
      <c r="AJ25" s="151"/>
      <c r="AK25" s="151"/>
      <c r="AL25" s="151"/>
      <c r="AM25" s="151"/>
      <c r="AN25" s="151"/>
      <c r="AO25" s="151"/>
      <c r="AP25" s="151"/>
      <c r="AQ25" s="149"/>
      <c r="AR25" s="149"/>
      <c r="AS25" s="149"/>
      <c r="AT25" s="149"/>
      <c r="AU25" s="149"/>
      <c r="AV25" s="149"/>
      <c r="AW25" s="149"/>
      <c r="AX25" s="149"/>
      <c r="AY25" s="149"/>
      <c r="AZ25" s="149"/>
      <c r="BA25" s="149"/>
      <c r="BB25" s="149"/>
      <c r="BC25" s="149"/>
      <c r="BD25" s="149"/>
      <c r="BE25" s="149"/>
      <c r="BF25" s="149"/>
      <c r="BG25" s="149"/>
      <c r="BH25" s="149"/>
      <c r="BI25" s="149"/>
      <c r="BJ25" s="149"/>
      <c r="BK25" s="149"/>
      <c r="BL25" s="149"/>
      <c r="BM25" s="149"/>
      <c r="BN25" s="149"/>
      <c r="BO25" s="149"/>
      <c r="BP25" s="149"/>
      <c r="BQ25" s="149"/>
      <c r="BR25" s="59">
        <f t="shared" si="52"/>
        <v>0</v>
      </c>
      <c r="BS25" s="63"/>
      <c r="BT25" s="230">
        <v>0.51900000000000002</v>
      </c>
      <c r="BU25" s="60">
        <f t="shared" si="49"/>
        <v>0</v>
      </c>
      <c r="BV25" s="61">
        <f t="shared" si="50"/>
        <v>0</v>
      </c>
      <c r="CS25" s="21"/>
    </row>
    <row r="26" spans="1:97" s="20" customFormat="1" ht="20.149999999999999" customHeight="1" x14ac:dyDescent="0.35">
      <c r="B26" s="62" t="s">
        <v>48</v>
      </c>
      <c r="C26" s="71"/>
      <c r="D26" s="326"/>
      <c r="E26" s="68" t="s">
        <v>39</v>
      </c>
      <c r="F26" s="149"/>
      <c r="G26" s="151"/>
      <c r="H26" s="151"/>
      <c r="I26" s="151"/>
      <c r="J26" s="151"/>
      <c r="K26" s="151"/>
      <c r="L26" s="151"/>
      <c r="M26" s="151"/>
      <c r="N26" s="151"/>
      <c r="O26" s="151"/>
      <c r="P26" s="151"/>
      <c r="Q26" s="151"/>
      <c r="R26" s="151"/>
      <c r="S26" s="151"/>
      <c r="T26" s="151"/>
      <c r="U26" s="151"/>
      <c r="V26" s="149"/>
      <c r="W26" s="149"/>
      <c r="X26" s="149"/>
      <c r="Y26" s="149"/>
      <c r="Z26" s="149"/>
      <c r="AA26" s="149"/>
      <c r="AB26" s="149"/>
      <c r="AC26" s="149"/>
      <c r="AD26" s="149"/>
      <c r="AE26" s="149"/>
      <c r="AF26" s="149"/>
      <c r="AG26" s="149"/>
      <c r="AH26" s="149"/>
      <c r="AI26" s="149"/>
      <c r="AJ26" s="149"/>
      <c r="AK26" s="149"/>
      <c r="AL26" s="149"/>
      <c r="AM26" s="149"/>
      <c r="AN26" s="149"/>
      <c r="AO26" s="149"/>
      <c r="AP26" s="149"/>
      <c r="AQ26" s="149"/>
      <c r="AR26" s="149"/>
      <c r="AS26" s="149"/>
      <c r="AT26" s="149"/>
      <c r="AU26" s="149"/>
      <c r="AV26" s="149"/>
      <c r="AW26" s="149"/>
      <c r="AX26" s="149"/>
      <c r="AY26" s="149"/>
      <c r="AZ26" s="149"/>
      <c r="BA26" s="149"/>
      <c r="BB26" s="149"/>
      <c r="BC26" s="149"/>
      <c r="BD26" s="149"/>
      <c r="BE26" s="149"/>
      <c r="BF26" s="149"/>
      <c r="BG26" s="149"/>
      <c r="BH26" s="149"/>
      <c r="BI26" s="149"/>
      <c r="BJ26" s="149"/>
      <c r="BK26" s="149"/>
      <c r="BL26" s="149"/>
      <c r="BM26" s="149"/>
      <c r="BN26" s="149"/>
      <c r="BO26" s="149"/>
      <c r="BP26" s="149"/>
      <c r="BQ26" s="149"/>
      <c r="BR26" s="59">
        <f t="shared" si="52"/>
        <v>0</v>
      </c>
      <c r="BS26" s="64">
        <f t="shared" si="51"/>
        <v>0</v>
      </c>
      <c r="BT26" s="230">
        <v>0.33779999999999999</v>
      </c>
      <c r="BU26" s="60">
        <f t="shared" si="49"/>
        <v>0</v>
      </c>
      <c r="BV26" s="61">
        <f t="shared" si="50"/>
        <v>0</v>
      </c>
      <c r="CS26" s="22" t="e">
        <f>IF(ISBLANK(CS22),"",VLOOKUP(CS22,#REF!,2,0))</f>
        <v>#REF!</v>
      </c>
    </row>
    <row r="27" spans="1:97" s="20" customFormat="1" ht="20.149999999999999" customHeight="1" thickBot="1" x14ac:dyDescent="0.4">
      <c r="A27" s="85"/>
      <c r="B27" s="83"/>
      <c r="C27" s="75"/>
      <c r="D27" s="327"/>
      <c r="E27" s="68" t="s">
        <v>50</v>
      </c>
      <c r="F27" s="149"/>
      <c r="G27" s="151"/>
      <c r="H27" s="151"/>
      <c r="I27" s="151"/>
      <c r="J27" s="151"/>
      <c r="K27" s="151"/>
      <c r="L27" s="151"/>
      <c r="M27" s="151"/>
      <c r="N27" s="151"/>
      <c r="O27" s="151"/>
      <c r="P27" s="151"/>
      <c r="Q27" s="151"/>
      <c r="R27" s="151"/>
      <c r="S27" s="151"/>
      <c r="T27" s="151"/>
      <c r="U27" s="151"/>
      <c r="V27" s="149"/>
      <c r="W27" s="149"/>
      <c r="X27" s="149"/>
      <c r="Y27" s="149"/>
      <c r="Z27" s="149"/>
      <c r="AA27" s="149"/>
      <c r="AB27" s="149"/>
      <c r="AC27" s="149"/>
      <c r="AD27" s="149"/>
      <c r="AE27" s="149"/>
      <c r="AF27" s="149"/>
      <c r="AG27" s="149"/>
      <c r="AH27" s="149"/>
      <c r="AI27" s="149"/>
      <c r="AJ27" s="149"/>
      <c r="AK27" s="149"/>
      <c r="AL27" s="149"/>
      <c r="AM27" s="149"/>
      <c r="AN27" s="149"/>
      <c r="AO27" s="149"/>
      <c r="AP27" s="149"/>
      <c r="AQ27" s="149"/>
      <c r="AR27" s="149"/>
      <c r="AS27" s="149"/>
      <c r="AT27" s="149"/>
      <c r="AU27" s="149"/>
      <c r="AV27" s="149"/>
      <c r="AW27" s="149"/>
      <c r="AX27" s="149"/>
      <c r="AY27" s="149"/>
      <c r="AZ27" s="149"/>
      <c r="BA27" s="149"/>
      <c r="BB27" s="149"/>
      <c r="BC27" s="149"/>
      <c r="BD27" s="149"/>
      <c r="BE27" s="149"/>
      <c r="BF27" s="149"/>
      <c r="BG27" s="149"/>
      <c r="BH27" s="149"/>
      <c r="BI27" s="149"/>
      <c r="BJ27" s="149"/>
      <c r="BK27" s="149"/>
      <c r="BL27" s="149"/>
      <c r="BM27" s="149"/>
      <c r="BN27" s="149"/>
      <c r="BO27" s="149"/>
      <c r="BP27" s="149"/>
      <c r="BQ27" s="149"/>
      <c r="BR27" s="59">
        <f t="shared" si="52"/>
        <v>0</v>
      </c>
      <c r="BS27" s="64">
        <f t="shared" si="51"/>
        <v>0</v>
      </c>
      <c r="BT27" s="230">
        <v>0.33779999999999999</v>
      </c>
      <c r="BU27" s="60">
        <f t="shared" si="49"/>
        <v>0</v>
      </c>
      <c r="BV27" s="61">
        <f t="shared" si="50"/>
        <v>0</v>
      </c>
      <c r="CS27" s="22"/>
    </row>
    <row r="28" spans="1:97" s="45" customFormat="1" ht="20.149999999999999" customHeight="1" x14ac:dyDescent="0.35">
      <c r="A28" s="86"/>
      <c r="B28" s="83" t="s">
        <v>37</v>
      </c>
      <c r="C28" s="65"/>
      <c r="D28" s="325" t="s">
        <v>24</v>
      </c>
      <c r="E28" s="70" t="s">
        <v>38</v>
      </c>
      <c r="F28" s="151"/>
      <c r="G28" s="151"/>
      <c r="H28" s="151"/>
      <c r="I28" s="151"/>
      <c r="J28" s="151"/>
      <c r="K28" s="151"/>
      <c r="L28" s="151"/>
      <c r="M28" s="151"/>
      <c r="N28" s="151"/>
      <c r="O28" s="151"/>
      <c r="P28" s="151"/>
      <c r="Q28" s="151"/>
      <c r="R28" s="151"/>
      <c r="S28" s="151"/>
      <c r="T28" s="151"/>
      <c r="U28" s="151"/>
      <c r="V28" s="151"/>
      <c r="W28" s="151"/>
      <c r="X28" s="151"/>
      <c r="Y28" s="151"/>
      <c r="Z28" s="151"/>
      <c r="AA28" s="151"/>
      <c r="AB28" s="151"/>
      <c r="AC28" s="151"/>
      <c r="AD28" s="151"/>
      <c r="AE28" s="151"/>
      <c r="AF28" s="151"/>
      <c r="AG28" s="151"/>
      <c r="AH28" s="151"/>
      <c r="AI28" s="151"/>
      <c r="AJ28" s="151"/>
      <c r="AK28" s="151"/>
      <c r="AL28" s="151"/>
      <c r="AM28" s="151"/>
      <c r="AN28" s="151"/>
      <c r="AO28" s="151"/>
      <c r="AP28" s="151"/>
      <c r="AQ28" s="149"/>
      <c r="AR28" s="149"/>
      <c r="AS28" s="149"/>
      <c r="AT28" s="149"/>
      <c r="AU28" s="149"/>
      <c r="AV28" s="149"/>
      <c r="AW28" s="149"/>
      <c r="AX28" s="149"/>
      <c r="AY28" s="149"/>
      <c r="AZ28" s="149"/>
      <c r="BA28" s="149"/>
      <c r="BB28" s="149"/>
      <c r="BC28" s="149"/>
      <c r="BD28" s="149"/>
      <c r="BE28" s="149"/>
      <c r="BF28" s="149"/>
      <c r="BG28" s="149"/>
      <c r="BH28" s="149"/>
      <c r="BI28" s="149"/>
      <c r="BJ28" s="149"/>
      <c r="BK28" s="149"/>
      <c r="BL28" s="149"/>
      <c r="BM28" s="149"/>
      <c r="BN28" s="149"/>
      <c r="BO28" s="149"/>
      <c r="BP28" s="149"/>
      <c r="BQ28" s="149"/>
      <c r="BR28" s="59">
        <f t="shared" si="52"/>
        <v>0</v>
      </c>
      <c r="BS28" s="63"/>
      <c r="BT28" s="230">
        <v>0.51900000000000002</v>
      </c>
      <c r="BU28" s="60">
        <f t="shared" si="49"/>
        <v>0</v>
      </c>
      <c r="BV28" s="61">
        <f t="shared" si="50"/>
        <v>0</v>
      </c>
      <c r="CS28" s="57" t="e">
        <f>IF(ISBLANK(CS23),"",VLOOKUP(CS23,#REF!,2,0))</f>
        <v>#REF!</v>
      </c>
    </row>
    <row r="29" spans="1:97" s="45" customFormat="1" ht="20.149999999999999" customHeight="1" x14ac:dyDescent="0.35">
      <c r="A29" s="86"/>
      <c r="B29" s="84" t="s">
        <v>48</v>
      </c>
      <c r="C29" s="71"/>
      <c r="D29" s="326"/>
      <c r="E29" s="72" t="s">
        <v>39</v>
      </c>
      <c r="F29" s="149"/>
      <c r="G29" s="151"/>
      <c r="H29" s="151"/>
      <c r="I29" s="151"/>
      <c r="J29" s="151"/>
      <c r="K29" s="151"/>
      <c r="L29" s="151"/>
      <c r="M29" s="151"/>
      <c r="N29" s="151"/>
      <c r="O29" s="151"/>
      <c r="P29" s="151"/>
      <c r="Q29" s="151"/>
      <c r="R29" s="151"/>
      <c r="S29" s="151"/>
      <c r="T29" s="151"/>
      <c r="U29" s="151"/>
      <c r="V29" s="151"/>
      <c r="W29" s="151"/>
      <c r="X29" s="151"/>
      <c r="Y29" s="151"/>
      <c r="Z29" s="151"/>
      <c r="AA29" s="151"/>
      <c r="AB29" s="151"/>
      <c r="AC29" s="151"/>
      <c r="AD29" s="151"/>
      <c r="AE29" s="151"/>
      <c r="AF29" s="151"/>
      <c r="AG29" s="151"/>
      <c r="AH29" s="151"/>
      <c r="AI29" s="151"/>
      <c r="AJ29" s="151"/>
      <c r="AK29" s="151"/>
      <c r="AL29" s="151"/>
      <c r="AM29" s="151"/>
      <c r="AN29" s="151"/>
      <c r="AO29" s="151"/>
      <c r="AP29" s="151"/>
      <c r="AQ29" s="181"/>
      <c r="AR29" s="181"/>
      <c r="AS29" s="181"/>
      <c r="AT29" s="181"/>
      <c r="AU29" s="181"/>
      <c r="AV29" s="181"/>
      <c r="AW29" s="181"/>
      <c r="AX29" s="181"/>
      <c r="AY29" s="181"/>
      <c r="AZ29" s="181"/>
      <c r="BA29" s="181"/>
      <c r="BB29" s="181"/>
      <c r="BC29" s="181"/>
      <c r="BD29" s="181"/>
      <c r="BE29" s="181"/>
      <c r="BF29" s="181"/>
      <c r="BG29" s="181"/>
      <c r="BH29" s="181"/>
      <c r="BI29" s="181"/>
      <c r="BJ29" s="181"/>
      <c r="BK29" s="181"/>
      <c r="BL29" s="181"/>
      <c r="BM29" s="181"/>
      <c r="BN29" s="181"/>
      <c r="BO29" s="181"/>
      <c r="BP29" s="181"/>
      <c r="BQ29" s="181"/>
      <c r="BR29" s="73">
        <f t="shared" si="52"/>
        <v>0</v>
      </c>
      <c r="BS29" s="64">
        <f t="shared" si="51"/>
        <v>0</v>
      </c>
      <c r="BT29" s="230">
        <v>0.33779999999999999</v>
      </c>
      <c r="BU29" s="60">
        <f t="shared" si="49"/>
        <v>0</v>
      </c>
      <c r="BV29" s="61">
        <f t="shared" si="50"/>
        <v>0</v>
      </c>
      <c r="CS29" s="57" t="str">
        <f>IF(ISBLANK(CS25),"",VLOOKUP(CS25,#REF!,2,0))</f>
        <v/>
      </c>
    </row>
    <row r="30" spans="1:97" ht="20.149999999999999" customHeight="1" thickBot="1" x14ac:dyDescent="0.4">
      <c r="A30" s="87"/>
      <c r="B30" s="83"/>
      <c r="C30" s="75"/>
      <c r="D30" s="327"/>
      <c r="E30" s="68" t="s">
        <v>50</v>
      </c>
      <c r="F30" s="151"/>
      <c r="G30" s="151"/>
      <c r="H30" s="151"/>
      <c r="I30" s="151"/>
      <c r="J30" s="151"/>
      <c r="K30" s="151"/>
      <c r="L30" s="151"/>
      <c r="M30" s="151"/>
      <c r="N30" s="151"/>
      <c r="O30" s="151"/>
      <c r="P30" s="151"/>
      <c r="Q30" s="151"/>
      <c r="R30" s="151"/>
      <c r="S30" s="151"/>
      <c r="T30" s="151"/>
      <c r="U30" s="151"/>
      <c r="V30" s="151"/>
      <c r="W30" s="151"/>
      <c r="X30" s="151"/>
      <c r="Y30" s="151"/>
      <c r="Z30" s="151"/>
      <c r="AA30" s="151"/>
      <c r="AB30" s="151"/>
      <c r="AC30" s="151"/>
      <c r="AD30" s="151"/>
      <c r="AE30" s="151"/>
      <c r="AF30" s="151"/>
      <c r="AG30" s="151"/>
      <c r="AH30" s="151"/>
      <c r="AI30" s="151"/>
      <c r="AJ30" s="151"/>
      <c r="AK30" s="151"/>
      <c r="AL30" s="151"/>
      <c r="AM30" s="151"/>
      <c r="AN30" s="151"/>
      <c r="AO30" s="151"/>
      <c r="AP30" s="151"/>
      <c r="AQ30" s="151"/>
      <c r="AR30" s="151"/>
      <c r="AS30" s="151"/>
      <c r="AT30" s="151"/>
      <c r="AU30" s="151"/>
      <c r="AV30" s="151"/>
      <c r="AW30" s="151"/>
      <c r="AX30" s="151"/>
      <c r="AY30" s="151"/>
      <c r="AZ30" s="151"/>
      <c r="BA30" s="151"/>
      <c r="BB30" s="151"/>
      <c r="BC30" s="151"/>
      <c r="BD30" s="151"/>
      <c r="BE30" s="151"/>
      <c r="BF30" s="151"/>
      <c r="BG30" s="151"/>
      <c r="BH30" s="151"/>
      <c r="BI30" s="151"/>
      <c r="BJ30" s="151"/>
      <c r="BK30" s="151"/>
      <c r="BL30" s="151"/>
      <c r="BM30" s="151"/>
      <c r="BN30" s="151"/>
      <c r="BO30" s="151"/>
      <c r="BP30" s="151"/>
      <c r="BQ30" s="151"/>
      <c r="BR30" s="74">
        <f t="shared" si="52"/>
        <v>0</v>
      </c>
      <c r="BS30" s="64">
        <f t="shared" si="51"/>
        <v>0</v>
      </c>
      <c r="BT30" s="230">
        <v>0.33779999999999999</v>
      </c>
      <c r="BU30" s="60">
        <f t="shared" si="49"/>
        <v>0</v>
      </c>
      <c r="BV30" s="61">
        <f t="shared" si="50"/>
        <v>0</v>
      </c>
    </row>
    <row r="31" spans="1:97" ht="20.149999999999999" customHeight="1" x14ac:dyDescent="0.35">
      <c r="A31" s="86"/>
      <c r="B31" s="83" t="s">
        <v>37</v>
      </c>
      <c r="C31" s="65"/>
      <c r="D31" s="325" t="s">
        <v>24</v>
      </c>
      <c r="E31" s="70" t="s">
        <v>38</v>
      </c>
      <c r="F31" s="151"/>
      <c r="G31" s="151"/>
      <c r="H31" s="151"/>
      <c r="I31" s="151"/>
      <c r="J31" s="151"/>
      <c r="K31" s="151"/>
      <c r="L31" s="151"/>
      <c r="M31" s="151"/>
      <c r="N31" s="151"/>
      <c r="O31" s="151"/>
      <c r="P31" s="151"/>
      <c r="Q31" s="151"/>
      <c r="R31" s="151"/>
      <c r="S31" s="151"/>
      <c r="T31" s="151"/>
      <c r="U31" s="151"/>
      <c r="V31" s="151"/>
      <c r="W31" s="151"/>
      <c r="X31" s="151"/>
      <c r="Y31" s="151"/>
      <c r="Z31" s="151"/>
      <c r="AA31" s="151"/>
      <c r="AB31" s="151"/>
      <c r="AC31" s="151"/>
      <c r="AD31" s="151"/>
      <c r="AE31" s="151"/>
      <c r="AF31" s="151"/>
      <c r="AG31" s="151"/>
      <c r="AH31" s="151"/>
      <c r="AI31" s="151"/>
      <c r="AJ31" s="151"/>
      <c r="AK31" s="151"/>
      <c r="AL31" s="151"/>
      <c r="AM31" s="151"/>
      <c r="AN31" s="151"/>
      <c r="AO31" s="151"/>
      <c r="AP31" s="151"/>
      <c r="AQ31" s="149"/>
      <c r="AR31" s="149"/>
      <c r="AS31" s="149"/>
      <c r="AT31" s="149"/>
      <c r="AU31" s="149"/>
      <c r="AV31" s="149"/>
      <c r="AW31" s="149"/>
      <c r="AX31" s="149"/>
      <c r="AY31" s="149"/>
      <c r="AZ31" s="149"/>
      <c r="BA31" s="149"/>
      <c r="BB31" s="149"/>
      <c r="BC31" s="149"/>
      <c r="BD31" s="149"/>
      <c r="BE31" s="149"/>
      <c r="BF31" s="149"/>
      <c r="BG31" s="149"/>
      <c r="BH31" s="149"/>
      <c r="BI31" s="149"/>
      <c r="BJ31" s="149"/>
      <c r="BK31" s="149"/>
      <c r="BL31" s="149"/>
      <c r="BM31" s="149"/>
      <c r="BN31" s="149"/>
      <c r="BO31" s="149"/>
      <c r="BP31" s="149"/>
      <c r="BQ31" s="149"/>
      <c r="BR31" s="59">
        <f t="shared" si="52"/>
        <v>0</v>
      </c>
      <c r="BS31" s="63"/>
      <c r="BT31" s="230">
        <v>0.51900000000000002</v>
      </c>
      <c r="BU31" s="60">
        <f t="shared" ref="BU31:BU45" si="53">(BS31+BT31*BS31)</f>
        <v>0</v>
      </c>
      <c r="BV31" s="61">
        <f t="shared" ref="BV31:BV45" si="54">(BR31*BU31)</f>
        <v>0</v>
      </c>
    </row>
    <row r="32" spans="1:97" ht="20.149999999999999" customHeight="1" x14ac:dyDescent="0.35">
      <c r="A32" s="86"/>
      <c r="B32" s="84" t="s">
        <v>48</v>
      </c>
      <c r="C32" s="71"/>
      <c r="D32" s="326"/>
      <c r="E32" s="72" t="s">
        <v>39</v>
      </c>
      <c r="F32" s="149"/>
      <c r="G32" s="151"/>
      <c r="H32" s="149"/>
      <c r="I32" s="151"/>
      <c r="J32" s="151"/>
      <c r="K32" s="151"/>
      <c r="L32" s="151"/>
      <c r="M32" s="151"/>
      <c r="N32" s="151"/>
      <c r="O32" s="151"/>
      <c r="P32" s="151"/>
      <c r="Q32" s="151"/>
      <c r="R32" s="151"/>
      <c r="S32" s="151"/>
      <c r="T32" s="151"/>
      <c r="U32" s="151"/>
      <c r="V32" s="151"/>
      <c r="W32" s="151"/>
      <c r="X32" s="151"/>
      <c r="Y32" s="151"/>
      <c r="Z32" s="151"/>
      <c r="AA32" s="151"/>
      <c r="AB32" s="151"/>
      <c r="AC32" s="151"/>
      <c r="AD32" s="151"/>
      <c r="AE32" s="151"/>
      <c r="AF32" s="151"/>
      <c r="AG32" s="151"/>
      <c r="AH32" s="151"/>
      <c r="AI32" s="151"/>
      <c r="AJ32" s="151"/>
      <c r="AK32" s="151"/>
      <c r="AL32" s="151"/>
      <c r="AM32" s="151"/>
      <c r="AN32" s="151"/>
      <c r="AO32" s="151"/>
      <c r="AP32" s="151"/>
      <c r="AQ32" s="181"/>
      <c r="AR32" s="181"/>
      <c r="AS32" s="181"/>
      <c r="AT32" s="181"/>
      <c r="AU32" s="181"/>
      <c r="AV32" s="181"/>
      <c r="AW32" s="181"/>
      <c r="AX32" s="181"/>
      <c r="AY32" s="181"/>
      <c r="AZ32" s="181"/>
      <c r="BA32" s="181"/>
      <c r="BB32" s="181"/>
      <c r="BC32" s="181"/>
      <c r="BD32" s="181"/>
      <c r="BE32" s="181"/>
      <c r="BF32" s="181"/>
      <c r="BG32" s="181"/>
      <c r="BH32" s="181"/>
      <c r="BI32" s="181"/>
      <c r="BJ32" s="181"/>
      <c r="BK32" s="181"/>
      <c r="BL32" s="181"/>
      <c r="BM32" s="181"/>
      <c r="BN32" s="181"/>
      <c r="BO32" s="181"/>
      <c r="BP32" s="181"/>
      <c r="BQ32" s="181"/>
      <c r="BR32" s="73">
        <f t="shared" si="52"/>
        <v>0</v>
      </c>
      <c r="BS32" s="64">
        <f t="shared" si="51"/>
        <v>0</v>
      </c>
      <c r="BT32" s="230">
        <v>0.33779999999999999</v>
      </c>
      <c r="BU32" s="60">
        <f t="shared" si="53"/>
        <v>0</v>
      </c>
      <c r="BV32" s="61">
        <f t="shared" si="54"/>
        <v>0</v>
      </c>
    </row>
    <row r="33" spans="1:74" ht="20.149999999999999" customHeight="1" thickBot="1" x14ac:dyDescent="0.4">
      <c r="A33" s="87"/>
      <c r="B33" s="83"/>
      <c r="C33" s="75"/>
      <c r="D33" s="327"/>
      <c r="E33" s="68" t="s">
        <v>50</v>
      </c>
      <c r="F33" s="151"/>
      <c r="G33" s="151"/>
      <c r="H33" s="151"/>
      <c r="I33" s="151"/>
      <c r="J33" s="151"/>
      <c r="K33" s="151"/>
      <c r="L33" s="151"/>
      <c r="M33" s="151"/>
      <c r="N33" s="151"/>
      <c r="O33" s="151"/>
      <c r="P33" s="151"/>
      <c r="Q33" s="151"/>
      <c r="R33" s="151"/>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1"/>
      <c r="BC33" s="151"/>
      <c r="BD33" s="151"/>
      <c r="BE33" s="151"/>
      <c r="BF33" s="151"/>
      <c r="BG33" s="151"/>
      <c r="BH33" s="151"/>
      <c r="BI33" s="151"/>
      <c r="BJ33" s="151"/>
      <c r="BK33" s="151"/>
      <c r="BL33" s="151"/>
      <c r="BM33" s="151"/>
      <c r="BN33" s="151"/>
      <c r="BO33" s="151"/>
      <c r="BP33" s="151"/>
      <c r="BQ33" s="151"/>
      <c r="BR33" s="74">
        <f t="shared" si="52"/>
        <v>0</v>
      </c>
      <c r="BS33" s="64">
        <f t="shared" si="51"/>
        <v>0</v>
      </c>
      <c r="BT33" s="230">
        <v>0.33779999999999999</v>
      </c>
      <c r="BU33" s="60">
        <f t="shared" si="53"/>
        <v>0</v>
      </c>
      <c r="BV33" s="61">
        <f t="shared" si="54"/>
        <v>0</v>
      </c>
    </row>
    <row r="34" spans="1:74" ht="20.149999999999999" customHeight="1" x14ac:dyDescent="0.35">
      <c r="A34" s="86"/>
      <c r="B34" s="83" t="s">
        <v>37</v>
      </c>
      <c r="C34" s="65"/>
      <c r="D34" s="325" t="s">
        <v>24</v>
      </c>
      <c r="E34" s="70" t="s">
        <v>38</v>
      </c>
      <c r="F34" s="151"/>
      <c r="G34" s="151"/>
      <c r="H34" s="151"/>
      <c r="I34" s="151"/>
      <c r="J34" s="151"/>
      <c r="K34" s="151"/>
      <c r="L34" s="151"/>
      <c r="M34" s="151"/>
      <c r="N34" s="151"/>
      <c r="O34" s="151"/>
      <c r="P34" s="151"/>
      <c r="Q34" s="151"/>
      <c r="R34" s="151"/>
      <c r="S34" s="151"/>
      <c r="T34" s="151"/>
      <c r="U34" s="151"/>
      <c r="V34" s="151"/>
      <c r="W34" s="151"/>
      <c r="X34" s="151"/>
      <c r="Y34" s="151"/>
      <c r="Z34" s="151"/>
      <c r="AA34" s="151"/>
      <c r="AB34" s="151"/>
      <c r="AC34" s="151"/>
      <c r="AD34" s="151"/>
      <c r="AE34" s="151"/>
      <c r="AF34" s="151"/>
      <c r="AG34" s="151"/>
      <c r="AH34" s="151"/>
      <c r="AI34" s="151"/>
      <c r="AJ34" s="151"/>
      <c r="AK34" s="151"/>
      <c r="AL34" s="151"/>
      <c r="AM34" s="151"/>
      <c r="AN34" s="151"/>
      <c r="AO34" s="151"/>
      <c r="AP34" s="151"/>
      <c r="AQ34" s="149"/>
      <c r="AR34" s="149"/>
      <c r="AS34" s="149"/>
      <c r="AT34" s="149"/>
      <c r="AU34" s="149"/>
      <c r="AV34" s="149"/>
      <c r="AW34" s="149"/>
      <c r="AX34" s="149"/>
      <c r="AY34" s="149"/>
      <c r="AZ34" s="149"/>
      <c r="BA34" s="149"/>
      <c r="BB34" s="149"/>
      <c r="BC34" s="149"/>
      <c r="BD34" s="149"/>
      <c r="BE34" s="149"/>
      <c r="BF34" s="149"/>
      <c r="BG34" s="149"/>
      <c r="BH34" s="149"/>
      <c r="BI34" s="149"/>
      <c r="BJ34" s="149"/>
      <c r="BK34" s="149"/>
      <c r="BL34" s="149"/>
      <c r="BM34" s="149"/>
      <c r="BN34" s="149"/>
      <c r="BO34" s="149"/>
      <c r="BP34" s="149"/>
      <c r="BQ34" s="149"/>
      <c r="BR34" s="59">
        <f t="shared" si="52"/>
        <v>0</v>
      </c>
      <c r="BS34" s="63"/>
      <c r="BT34" s="230">
        <v>0.51900000000000002</v>
      </c>
      <c r="BU34" s="60">
        <f t="shared" si="53"/>
        <v>0</v>
      </c>
      <c r="BV34" s="61">
        <f t="shared" si="54"/>
        <v>0</v>
      </c>
    </row>
    <row r="35" spans="1:74" ht="20.149999999999999" customHeight="1" x14ac:dyDescent="0.35">
      <c r="A35" s="86"/>
      <c r="B35" s="84" t="s">
        <v>48</v>
      </c>
      <c r="C35" s="71"/>
      <c r="D35" s="326"/>
      <c r="E35" s="72" t="s">
        <v>39</v>
      </c>
      <c r="F35" s="151"/>
      <c r="G35" s="151"/>
      <c r="H35" s="149"/>
      <c r="I35" s="151"/>
      <c r="J35" s="149"/>
      <c r="K35" s="151"/>
      <c r="L35" s="151"/>
      <c r="M35" s="151"/>
      <c r="N35" s="151"/>
      <c r="O35" s="151"/>
      <c r="P35" s="151"/>
      <c r="Q35" s="151"/>
      <c r="R35" s="151"/>
      <c r="S35" s="149"/>
      <c r="T35" s="149"/>
      <c r="U35" s="151"/>
      <c r="V35" s="151"/>
      <c r="W35" s="151"/>
      <c r="X35" s="151"/>
      <c r="Y35" s="151"/>
      <c r="Z35" s="151"/>
      <c r="AA35" s="151"/>
      <c r="AB35" s="151"/>
      <c r="AC35" s="151"/>
      <c r="AD35" s="151"/>
      <c r="AE35" s="151"/>
      <c r="AF35" s="151"/>
      <c r="AG35" s="151"/>
      <c r="AH35" s="151"/>
      <c r="AI35" s="151"/>
      <c r="AJ35" s="151"/>
      <c r="AK35" s="151"/>
      <c r="AL35" s="151"/>
      <c r="AM35" s="151"/>
      <c r="AN35" s="151"/>
      <c r="AO35" s="151"/>
      <c r="AP35" s="151"/>
      <c r="AQ35" s="181"/>
      <c r="AR35" s="181"/>
      <c r="AS35" s="181"/>
      <c r="AT35" s="181"/>
      <c r="AU35" s="181"/>
      <c r="AV35" s="181"/>
      <c r="AW35" s="181"/>
      <c r="AX35" s="181"/>
      <c r="AY35" s="181"/>
      <c r="AZ35" s="181"/>
      <c r="BA35" s="181"/>
      <c r="BB35" s="181"/>
      <c r="BC35" s="181"/>
      <c r="BD35" s="181"/>
      <c r="BE35" s="181"/>
      <c r="BF35" s="181"/>
      <c r="BG35" s="181"/>
      <c r="BH35" s="181"/>
      <c r="BI35" s="181"/>
      <c r="BJ35" s="181"/>
      <c r="BK35" s="181"/>
      <c r="BL35" s="181"/>
      <c r="BM35" s="181"/>
      <c r="BN35" s="181"/>
      <c r="BO35" s="181"/>
      <c r="BP35" s="181"/>
      <c r="BQ35" s="181"/>
      <c r="BR35" s="73">
        <f t="shared" si="52"/>
        <v>0</v>
      </c>
      <c r="BS35" s="64">
        <f t="shared" si="51"/>
        <v>0</v>
      </c>
      <c r="BT35" s="230">
        <v>0.33779999999999999</v>
      </c>
      <c r="BU35" s="60">
        <f t="shared" si="53"/>
        <v>0</v>
      </c>
      <c r="BV35" s="61">
        <f t="shared" si="54"/>
        <v>0</v>
      </c>
    </row>
    <row r="36" spans="1:74" ht="20.149999999999999" customHeight="1" thickBot="1" x14ac:dyDescent="0.4">
      <c r="A36" s="87"/>
      <c r="B36" s="83"/>
      <c r="C36" s="75"/>
      <c r="D36" s="327"/>
      <c r="E36" s="68" t="s">
        <v>50</v>
      </c>
      <c r="F36" s="151"/>
      <c r="G36" s="151"/>
      <c r="H36" s="151"/>
      <c r="I36" s="151"/>
      <c r="J36" s="151"/>
      <c r="K36" s="151"/>
      <c r="L36" s="151"/>
      <c r="M36" s="151"/>
      <c r="N36" s="151"/>
      <c r="O36" s="151"/>
      <c r="P36" s="151"/>
      <c r="Q36" s="151"/>
      <c r="R36" s="151"/>
      <c r="S36" s="151"/>
      <c r="T36" s="151"/>
      <c r="U36" s="151"/>
      <c r="V36" s="151"/>
      <c r="W36" s="151"/>
      <c r="X36" s="151"/>
      <c r="Y36" s="151"/>
      <c r="Z36" s="151"/>
      <c r="AA36" s="151"/>
      <c r="AB36" s="151"/>
      <c r="AC36" s="151"/>
      <c r="AD36" s="151"/>
      <c r="AE36" s="151"/>
      <c r="AF36" s="151"/>
      <c r="AG36" s="151"/>
      <c r="AH36" s="151"/>
      <c r="AI36" s="151"/>
      <c r="AJ36" s="151"/>
      <c r="AK36" s="151"/>
      <c r="AL36" s="151"/>
      <c r="AM36" s="151"/>
      <c r="AN36" s="151"/>
      <c r="AO36" s="151"/>
      <c r="AP36" s="151"/>
      <c r="AQ36" s="151"/>
      <c r="AR36" s="151"/>
      <c r="AS36" s="151"/>
      <c r="AT36" s="151"/>
      <c r="AU36" s="151"/>
      <c r="AV36" s="151"/>
      <c r="AW36" s="151"/>
      <c r="AX36" s="151"/>
      <c r="AY36" s="151"/>
      <c r="AZ36" s="151"/>
      <c r="BA36" s="151"/>
      <c r="BB36" s="151"/>
      <c r="BC36" s="151"/>
      <c r="BD36" s="151"/>
      <c r="BE36" s="151"/>
      <c r="BF36" s="151"/>
      <c r="BG36" s="151"/>
      <c r="BH36" s="151"/>
      <c r="BI36" s="151"/>
      <c r="BJ36" s="151"/>
      <c r="BK36" s="151"/>
      <c r="BL36" s="151"/>
      <c r="BM36" s="151"/>
      <c r="BN36" s="151"/>
      <c r="BO36" s="151"/>
      <c r="BP36" s="151"/>
      <c r="BQ36" s="151"/>
      <c r="BR36" s="74">
        <f t="shared" si="52"/>
        <v>0</v>
      </c>
      <c r="BS36" s="64">
        <f t="shared" si="51"/>
        <v>0</v>
      </c>
      <c r="BT36" s="230">
        <v>0.33779999999999999</v>
      </c>
      <c r="BU36" s="60">
        <f t="shared" si="53"/>
        <v>0</v>
      </c>
      <c r="BV36" s="61">
        <f t="shared" si="54"/>
        <v>0</v>
      </c>
    </row>
    <row r="37" spans="1:74" ht="20.149999999999999" customHeight="1" x14ac:dyDescent="0.35">
      <c r="A37" s="86"/>
      <c r="B37" s="83" t="s">
        <v>37</v>
      </c>
      <c r="C37" s="65"/>
      <c r="D37" s="325" t="s">
        <v>24</v>
      </c>
      <c r="E37" s="70" t="s">
        <v>38</v>
      </c>
      <c r="F37" s="151"/>
      <c r="G37" s="151"/>
      <c r="H37" s="151"/>
      <c r="I37" s="151"/>
      <c r="J37" s="151"/>
      <c r="K37" s="151"/>
      <c r="L37" s="151"/>
      <c r="M37" s="151"/>
      <c r="N37" s="151"/>
      <c r="O37" s="151"/>
      <c r="P37" s="151"/>
      <c r="Q37" s="151"/>
      <c r="R37" s="151"/>
      <c r="S37" s="151"/>
      <c r="T37" s="151"/>
      <c r="U37" s="151"/>
      <c r="V37" s="151"/>
      <c r="W37" s="151"/>
      <c r="X37" s="151"/>
      <c r="Y37" s="151"/>
      <c r="Z37" s="151"/>
      <c r="AA37" s="151"/>
      <c r="AB37" s="151"/>
      <c r="AC37" s="151"/>
      <c r="AD37" s="151"/>
      <c r="AE37" s="151"/>
      <c r="AF37" s="151"/>
      <c r="AG37" s="151"/>
      <c r="AH37" s="151"/>
      <c r="AI37" s="151"/>
      <c r="AJ37" s="151"/>
      <c r="AK37" s="151"/>
      <c r="AL37" s="151"/>
      <c r="AM37" s="151"/>
      <c r="AN37" s="151"/>
      <c r="AO37" s="151"/>
      <c r="AP37" s="151"/>
      <c r="AQ37" s="149"/>
      <c r="AR37" s="149"/>
      <c r="AS37" s="149"/>
      <c r="AT37" s="149"/>
      <c r="AU37" s="149"/>
      <c r="AV37" s="149"/>
      <c r="AW37" s="149"/>
      <c r="AX37" s="149"/>
      <c r="AY37" s="149"/>
      <c r="AZ37" s="149"/>
      <c r="BA37" s="149"/>
      <c r="BB37" s="149"/>
      <c r="BC37" s="149"/>
      <c r="BD37" s="149"/>
      <c r="BE37" s="149"/>
      <c r="BF37" s="149"/>
      <c r="BG37" s="149"/>
      <c r="BH37" s="149"/>
      <c r="BI37" s="149"/>
      <c r="BJ37" s="149"/>
      <c r="BK37" s="149"/>
      <c r="BL37" s="149"/>
      <c r="BM37" s="149"/>
      <c r="BN37" s="149"/>
      <c r="BO37" s="149"/>
      <c r="BP37" s="149"/>
      <c r="BQ37" s="149"/>
      <c r="BR37" s="59">
        <f t="shared" si="52"/>
        <v>0</v>
      </c>
      <c r="BS37" s="63"/>
      <c r="BT37" s="230">
        <v>0.51900000000000002</v>
      </c>
      <c r="BU37" s="60">
        <f t="shared" si="53"/>
        <v>0</v>
      </c>
      <c r="BV37" s="61">
        <f t="shared" si="54"/>
        <v>0</v>
      </c>
    </row>
    <row r="38" spans="1:74" ht="20.149999999999999" customHeight="1" x14ac:dyDescent="0.35">
      <c r="A38" s="86"/>
      <c r="B38" s="84" t="s">
        <v>48</v>
      </c>
      <c r="C38" s="71"/>
      <c r="D38" s="326"/>
      <c r="E38" s="72" t="s">
        <v>39</v>
      </c>
      <c r="F38" s="149"/>
      <c r="G38" s="151"/>
      <c r="H38" s="151"/>
      <c r="I38" s="151"/>
      <c r="J38" s="151"/>
      <c r="K38" s="151"/>
      <c r="L38" s="151"/>
      <c r="M38" s="151"/>
      <c r="N38" s="151"/>
      <c r="O38" s="151"/>
      <c r="P38" s="151"/>
      <c r="Q38" s="151"/>
      <c r="R38" s="151"/>
      <c r="S38" s="151"/>
      <c r="T38" s="151"/>
      <c r="U38" s="151"/>
      <c r="V38" s="151"/>
      <c r="W38" s="151"/>
      <c r="X38" s="151"/>
      <c r="Y38" s="151"/>
      <c r="Z38" s="151"/>
      <c r="AA38" s="151"/>
      <c r="AB38" s="151"/>
      <c r="AC38" s="151"/>
      <c r="AD38" s="151"/>
      <c r="AE38" s="151"/>
      <c r="AF38" s="151"/>
      <c r="AG38" s="151"/>
      <c r="AH38" s="151"/>
      <c r="AI38" s="151"/>
      <c r="AJ38" s="151"/>
      <c r="AK38" s="151"/>
      <c r="AL38" s="151"/>
      <c r="AM38" s="151"/>
      <c r="AN38" s="151"/>
      <c r="AO38" s="151"/>
      <c r="AP38" s="151"/>
      <c r="AQ38" s="181"/>
      <c r="AR38" s="181"/>
      <c r="AS38" s="181"/>
      <c r="AT38" s="181"/>
      <c r="AU38" s="181"/>
      <c r="AV38" s="181"/>
      <c r="AW38" s="181"/>
      <c r="AX38" s="181"/>
      <c r="AY38" s="181"/>
      <c r="AZ38" s="181"/>
      <c r="BA38" s="181"/>
      <c r="BB38" s="181"/>
      <c r="BC38" s="181"/>
      <c r="BD38" s="181"/>
      <c r="BE38" s="181"/>
      <c r="BF38" s="181"/>
      <c r="BG38" s="181"/>
      <c r="BH38" s="181"/>
      <c r="BI38" s="181"/>
      <c r="BJ38" s="181"/>
      <c r="BK38" s="181"/>
      <c r="BL38" s="181"/>
      <c r="BM38" s="181"/>
      <c r="BN38" s="181"/>
      <c r="BO38" s="181"/>
      <c r="BP38" s="181"/>
      <c r="BQ38" s="181"/>
      <c r="BR38" s="73">
        <f t="shared" si="52"/>
        <v>0</v>
      </c>
      <c r="BS38" s="64"/>
      <c r="BT38" s="230">
        <v>0.33779999999999999</v>
      </c>
      <c r="BU38" s="60">
        <f t="shared" si="53"/>
        <v>0</v>
      </c>
      <c r="BV38" s="61">
        <f t="shared" si="54"/>
        <v>0</v>
      </c>
    </row>
    <row r="39" spans="1:74" ht="20.149999999999999" customHeight="1" thickBot="1" x14ac:dyDescent="0.4">
      <c r="A39" s="87"/>
      <c r="B39" s="83"/>
      <c r="C39" s="75"/>
      <c r="D39" s="327"/>
      <c r="E39" s="68" t="s">
        <v>50</v>
      </c>
      <c r="F39" s="151"/>
      <c r="G39" s="151"/>
      <c r="H39" s="151"/>
      <c r="I39" s="151"/>
      <c r="J39" s="151"/>
      <c r="K39" s="151"/>
      <c r="L39" s="151"/>
      <c r="M39" s="151"/>
      <c r="N39" s="151"/>
      <c r="O39" s="151"/>
      <c r="P39" s="151"/>
      <c r="Q39" s="151"/>
      <c r="R39" s="151"/>
      <c r="S39" s="151"/>
      <c r="T39" s="151"/>
      <c r="U39" s="151"/>
      <c r="V39" s="151"/>
      <c r="W39" s="151"/>
      <c r="X39" s="151"/>
      <c r="Y39" s="151"/>
      <c r="Z39" s="151"/>
      <c r="AA39" s="151"/>
      <c r="AB39" s="151"/>
      <c r="AC39" s="151"/>
      <c r="AD39" s="151"/>
      <c r="AE39" s="151"/>
      <c r="AF39" s="151"/>
      <c r="AG39" s="151"/>
      <c r="AH39" s="151"/>
      <c r="AI39" s="151"/>
      <c r="AJ39" s="151"/>
      <c r="AK39" s="151"/>
      <c r="AL39" s="151"/>
      <c r="AM39" s="151"/>
      <c r="AN39" s="151"/>
      <c r="AO39" s="151"/>
      <c r="AP39" s="151"/>
      <c r="AQ39" s="151"/>
      <c r="AR39" s="151"/>
      <c r="AS39" s="151"/>
      <c r="AT39" s="151"/>
      <c r="AU39" s="151"/>
      <c r="AV39" s="151"/>
      <c r="AW39" s="151"/>
      <c r="AX39" s="151"/>
      <c r="AY39" s="151"/>
      <c r="AZ39" s="151"/>
      <c r="BA39" s="151"/>
      <c r="BB39" s="151"/>
      <c r="BC39" s="151"/>
      <c r="BD39" s="151"/>
      <c r="BE39" s="151"/>
      <c r="BF39" s="151"/>
      <c r="BG39" s="151"/>
      <c r="BH39" s="151"/>
      <c r="BI39" s="151"/>
      <c r="BJ39" s="151"/>
      <c r="BK39" s="151"/>
      <c r="BL39" s="151"/>
      <c r="BM39" s="151"/>
      <c r="BN39" s="151"/>
      <c r="BO39" s="151"/>
      <c r="BP39" s="151"/>
      <c r="BQ39" s="151"/>
      <c r="BR39" s="74">
        <f t="shared" si="52"/>
        <v>0</v>
      </c>
      <c r="BS39" s="64"/>
      <c r="BT39" s="230">
        <v>0.33779999999999999</v>
      </c>
      <c r="BU39" s="60">
        <f t="shared" si="53"/>
        <v>0</v>
      </c>
      <c r="BV39" s="61">
        <f t="shared" si="54"/>
        <v>0</v>
      </c>
    </row>
    <row r="40" spans="1:74" ht="20.149999999999999" customHeight="1" x14ac:dyDescent="0.35">
      <c r="A40" s="86"/>
      <c r="B40" s="83" t="s">
        <v>37</v>
      </c>
      <c r="C40" s="65"/>
      <c r="D40" s="325" t="s">
        <v>24</v>
      </c>
      <c r="E40" s="70" t="s">
        <v>38</v>
      </c>
      <c r="F40" s="151"/>
      <c r="G40" s="151"/>
      <c r="H40" s="151"/>
      <c r="I40" s="151"/>
      <c r="J40" s="151"/>
      <c r="K40" s="151"/>
      <c r="L40" s="151"/>
      <c r="M40" s="151"/>
      <c r="N40" s="151"/>
      <c r="O40" s="151"/>
      <c r="P40" s="151"/>
      <c r="Q40" s="151"/>
      <c r="R40" s="151"/>
      <c r="S40" s="151"/>
      <c r="T40" s="151"/>
      <c r="U40" s="151"/>
      <c r="V40" s="151"/>
      <c r="W40" s="151"/>
      <c r="X40" s="151"/>
      <c r="Y40" s="151"/>
      <c r="Z40" s="151"/>
      <c r="AA40" s="151"/>
      <c r="AB40" s="151"/>
      <c r="AC40" s="151"/>
      <c r="AD40" s="151"/>
      <c r="AE40" s="151"/>
      <c r="AF40" s="151"/>
      <c r="AG40" s="151"/>
      <c r="AH40" s="151"/>
      <c r="AI40" s="151"/>
      <c r="AJ40" s="151"/>
      <c r="AK40" s="151"/>
      <c r="AL40" s="151"/>
      <c r="AM40" s="151"/>
      <c r="AN40" s="151"/>
      <c r="AO40" s="151"/>
      <c r="AP40" s="151"/>
      <c r="AQ40" s="149"/>
      <c r="AR40" s="149"/>
      <c r="AS40" s="149"/>
      <c r="AT40" s="149"/>
      <c r="AU40" s="149"/>
      <c r="AV40" s="149"/>
      <c r="AW40" s="149"/>
      <c r="AX40" s="149"/>
      <c r="AY40" s="149"/>
      <c r="AZ40" s="149"/>
      <c r="BA40" s="149"/>
      <c r="BB40" s="149"/>
      <c r="BC40" s="149"/>
      <c r="BD40" s="149"/>
      <c r="BE40" s="149"/>
      <c r="BF40" s="149"/>
      <c r="BG40" s="149"/>
      <c r="BH40" s="149"/>
      <c r="BI40" s="149"/>
      <c r="BJ40" s="149"/>
      <c r="BK40" s="149"/>
      <c r="BL40" s="149"/>
      <c r="BM40" s="149"/>
      <c r="BN40" s="149"/>
      <c r="BO40" s="149"/>
      <c r="BP40" s="149"/>
      <c r="BQ40" s="149"/>
      <c r="BR40" s="59">
        <f t="shared" si="52"/>
        <v>0</v>
      </c>
      <c r="BS40" s="63"/>
      <c r="BT40" s="230">
        <v>0.51900000000000002</v>
      </c>
      <c r="BU40" s="60">
        <f t="shared" si="53"/>
        <v>0</v>
      </c>
      <c r="BV40" s="61">
        <f t="shared" si="54"/>
        <v>0</v>
      </c>
    </row>
    <row r="41" spans="1:74" ht="20.149999999999999" customHeight="1" x14ac:dyDescent="0.35">
      <c r="A41" s="86"/>
      <c r="B41" s="84" t="s">
        <v>48</v>
      </c>
      <c r="C41" s="71"/>
      <c r="D41" s="326"/>
      <c r="E41" s="72" t="s">
        <v>39</v>
      </c>
      <c r="F41" s="151"/>
      <c r="G41" s="151"/>
      <c r="H41" s="149"/>
      <c r="I41" s="151"/>
      <c r="J41" s="149"/>
      <c r="K41" s="151"/>
      <c r="L41" s="151"/>
      <c r="M41" s="151"/>
      <c r="N41" s="151"/>
      <c r="O41" s="151"/>
      <c r="P41" s="151"/>
      <c r="Q41" s="151"/>
      <c r="R41" s="151"/>
      <c r="S41" s="151"/>
      <c r="T41" s="149"/>
      <c r="U41" s="151"/>
      <c r="V41" s="151"/>
      <c r="W41" s="151"/>
      <c r="X41" s="151"/>
      <c r="Y41" s="151"/>
      <c r="Z41" s="151"/>
      <c r="AA41" s="151"/>
      <c r="AB41" s="151"/>
      <c r="AC41" s="151"/>
      <c r="AD41" s="151"/>
      <c r="AE41" s="151"/>
      <c r="AF41" s="151"/>
      <c r="AG41" s="151"/>
      <c r="AH41" s="151"/>
      <c r="AI41" s="151"/>
      <c r="AJ41" s="151"/>
      <c r="AK41" s="151"/>
      <c r="AL41" s="151"/>
      <c r="AM41" s="151"/>
      <c r="AN41" s="151"/>
      <c r="AO41" s="151"/>
      <c r="AP41" s="151"/>
      <c r="AQ41" s="181"/>
      <c r="AR41" s="181"/>
      <c r="AS41" s="181"/>
      <c r="AT41" s="181"/>
      <c r="AU41" s="181"/>
      <c r="AV41" s="181"/>
      <c r="AW41" s="181"/>
      <c r="AX41" s="181"/>
      <c r="AY41" s="181"/>
      <c r="AZ41" s="181"/>
      <c r="BA41" s="181"/>
      <c r="BB41" s="181"/>
      <c r="BC41" s="181"/>
      <c r="BD41" s="181"/>
      <c r="BE41" s="181"/>
      <c r="BF41" s="181"/>
      <c r="BG41" s="181"/>
      <c r="BH41" s="181"/>
      <c r="BI41" s="181"/>
      <c r="BJ41" s="181"/>
      <c r="BK41" s="181"/>
      <c r="BL41" s="181"/>
      <c r="BM41" s="181"/>
      <c r="BN41" s="181"/>
      <c r="BO41" s="181"/>
      <c r="BP41" s="181"/>
      <c r="BQ41" s="181"/>
      <c r="BR41" s="73">
        <f t="shared" si="52"/>
        <v>0</v>
      </c>
      <c r="BS41" s="64"/>
      <c r="BT41" s="230">
        <v>0.33779999999999999</v>
      </c>
      <c r="BU41" s="60">
        <f t="shared" si="53"/>
        <v>0</v>
      </c>
      <c r="BV41" s="61">
        <f t="shared" si="54"/>
        <v>0</v>
      </c>
    </row>
    <row r="42" spans="1:74" ht="20.149999999999999" customHeight="1" thickBot="1" x14ac:dyDescent="0.4">
      <c r="A42" s="87"/>
      <c r="B42" s="83"/>
      <c r="C42" s="75"/>
      <c r="D42" s="327"/>
      <c r="E42" s="68" t="s">
        <v>50</v>
      </c>
      <c r="F42" s="151"/>
      <c r="G42" s="151"/>
      <c r="H42" s="151"/>
      <c r="I42" s="151"/>
      <c r="J42" s="151"/>
      <c r="K42" s="151"/>
      <c r="L42" s="151"/>
      <c r="M42" s="151"/>
      <c r="N42" s="151"/>
      <c r="O42" s="151"/>
      <c r="P42" s="151"/>
      <c r="Q42" s="151"/>
      <c r="R42" s="151"/>
      <c r="S42" s="151"/>
      <c r="T42" s="151"/>
      <c r="U42" s="151"/>
      <c r="V42" s="151"/>
      <c r="W42" s="151"/>
      <c r="X42" s="151"/>
      <c r="Y42" s="151"/>
      <c r="Z42" s="151"/>
      <c r="AA42" s="151"/>
      <c r="AB42" s="151"/>
      <c r="AC42" s="151"/>
      <c r="AD42" s="151"/>
      <c r="AE42" s="151"/>
      <c r="AF42" s="151"/>
      <c r="AG42" s="151"/>
      <c r="AH42" s="151"/>
      <c r="AI42" s="151"/>
      <c r="AJ42" s="151"/>
      <c r="AK42" s="151"/>
      <c r="AL42" s="151"/>
      <c r="AM42" s="151"/>
      <c r="AN42" s="151"/>
      <c r="AO42" s="151"/>
      <c r="AP42" s="151"/>
      <c r="AQ42" s="151"/>
      <c r="AR42" s="151"/>
      <c r="AS42" s="151"/>
      <c r="AT42" s="151"/>
      <c r="AU42" s="151"/>
      <c r="AV42" s="151"/>
      <c r="AW42" s="151"/>
      <c r="AX42" s="151"/>
      <c r="AY42" s="151"/>
      <c r="AZ42" s="151"/>
      <c r="BA42" s="151"/>
      <c r="BB42" s="151"/>
      <c r="BC42" s="151"/>
      <c r="BD42" s="151"/>
      <c r="BE42" s="151"/>
      <c r="BF42" s="151"/>
      <c r="BG42" s="151"/>
      <c r="BH42" s="151"/>
      <c r="BI42" s="151"/>
      <c r="BJ42" s="151"/>
      <c r="BK42" s="151"/>
      <c r="BL42" s="151"/>
      <c r="BM42" s="151"/>
      <c r="BN42" s="151"/>
      <c r="BO42" s="151"/>
      <c r="BP42" s="151"/>
      <c r="BQ42" s="151"/>
      <c r="BR42" s="74">
        <f t="shared" si="52"/>
        <v>0</v>
      </c>
      <c r="BS42" s="64"/>
      <c r="BT42" s="230">
        <v>0.33779999999999999</v>
      </c>
      <c r="BU42" s="60">
        <f t="shared" si="53"/>
        <v>0</v>
      </c>
      <c r="BV42" s="61">
        <f t="shared" si="54"/>
        <v>0</v>
      </c>
    </row>
    <row r="43" spans="1:74" ht="20.149999999999999" customHeight="1" x14ac:dyDescent="0.35">
      <c r="A43" s="86"/>
      <c r="B43" s="83" t="s">
        <v>37</v>
      </c>
      <c r="C43" s="65"/>
      <c r="D43" s="325"/>
      <c r="E43" s="70" t="s">
        <v>38</v>
      </c>
      <c r="F43" s="151"/>
      <c r="G43" s="151"/>
      <c r="H43" s="151"/>
      <c r="I43" s="151"/>
      <c r="J43" s="151"/>
      <c r="K43" s="151"/>
      <c r="L43" s="151"/>
      <c r="M43" s="151"/>
      <c r="N43" s="151"/>
      <c r="O43" s="151"/>
      <c r="P43" s="151"/>
      <c r="Q43" s="151"/>
      <c r="R43" s="151"/>
      <c r="S43" s="151"/>
      <c r="T43" s="151"/>
      <c r="U43" s="151"/>
      <c r="V43" s="149"/>
      <c r="W43" s="151"/>
      <c r="X43" s="151"/>
      <c r="Y43" s="151"/>
      <c r="Z43" s="151"/>
      <c r="AA43" s="151"/>
      <c r="AB43" s="151"/>
      <c r="AC43" s="151"/>
      <c r="AD43" s="151"/>
      <c r="AE43" s="151"/>
      <c r="AF43" s="151"/>
      <c r="AG43" s="151"/>
      <c r="AH43" s="151"/>
      <c r="AI43" s="151"/>
      <c r="AJ43" s="151"/>
      <c r="AK43" s="151"/>
      <c r="AL43" s="151"/>
      <c r="AM43" s="151"/>
      <c r="AN43" s="151"/>
      <c r="AO43" s="151"/>
      <c r="AP43" s="151"/>
      <c r="AQ43" s="149"/>
      <c r="AR43" s="149"/>
      <c r="AS43" s="149"/>
      <c r="AT43" s="149"/>
      <c r="AU43" s="149"/>
      <c r="AV43" s="149"/>
      <c r="AW43" s="149"/>
      <c r="AX43" s="149"/>
      <c r="AY43" s="149"/>
      <c r="AZ43" s="149"/>
      <c r="BA43" s="149"/>
      <c r="BB43" s="149"/>
      <c r="BC43" s="149"/>
      <c r="BD43" s="149"/>
      <c r="BE43" s="149"/>
      <c r="BF43" s="149"/>
      <c r="BG43" s="149"/>
      <c r="BH43" s="149"/>
      <c r="BI43" s="149"/>
      <c r="BJ43" s="149"/>
      <c r="BK43" s="149"/>
      <c r="BL43" s="149"/>
      <c r="BM43" s="149"/>
      <c r="BN43" s="149"/>
      <c r="BO43" s="149"/>
      <c r="BP43" s="149"/>
      <c r="BQ43" s="149"/>
      <c r="BR43" s="59">
        <f t="shared" si="52"/>
        <v>0</v>
      </c>
      <c r="BS43" s="63"/>
      <c r="BT43" s="230">
        <v>0.51900000000000002</v>
      </c>
      <c r="BU43" s="60">
        <f t="shared" si="53"/>
        <v>0</v>
      </c>
      <c r="BV43" s="61">
        <f t="shared" si="54"/>
        <v>0</v>
      </c>
    </row>
    <row r="44" spans="1:74" ht="20.149999999999999" customHeight="1" x14ac:dyDescent="0.35">
      <c r="A44" s="86"/>
      <c r="B44" s="84" t="s">
        <v>48</v>
      </c>
      <c r="C44" s="71"/>
      <c r="D44" s="326"/>
      <c r="E44" s="72" t="s">
        <v>39</v>
      </c>
      <c r="F44" s="149"/>
      <c r="G44" s="151"/>
      <c r="H44" s="149"/>
      <c r="I44" s="151"/>
      <c r="J44" s="149"/>
      <c r="K44" s="151"/>
      <c r="L44" s="151"/>
      <c r="M44" s="151"/>
      <c r="N44" s="151"/>
      <c r="O44" s="151"/>
      <c r="P44" s="151"/>
      <c r="Q44" s="151"/>
      <c r="R44" s="151"/>
      <c r="S44" s="151"/>
      <c r="T44" s="149"/>
      <c r="U44" s="151"/>
      <c r="V44" s="151"/>
      <c r="W44" s="151"/>
      <c r="X44" s="151"/>
      <c r="Y44" s="151"/>
      <c r="Z44" s="151"/>
      <c r="AA44" s="151"/>
      <c r="AB44" s="151"/>
      <c r="AC44" s="151"/>
      <c r="AD44" s="151"/>
      <c r="AE44" s="151"/>
      <c r="AF44" s="151"/>
      <c r="AG44" s="151"/>
      <c r="AH44" s="151"/>
      <c r="AI44" s="151"/>
      <c r="AJ44" s="151"/>
      <c r="AK44" s="151"/>
      <c r="AL44" s="151"/>
      <c r="AM44" s="151"/>
      <c r="AN44" s="151"/>
      <c r="AO44" s="151"/>
      <c r="AP44" s="151"/>
      <c r="AQ44" s="181"/>
      <c r="AR44" s="181"/>
      <c r="AS44" s="181"/>
      <c r="AT44" s="181"/>
      <c r="AU44" s="181"/>
      <c r="AV44" s="181"/>
      <c r="AW44" s="181"/>
      <c r="AX44" s="181"/>
      <c r="AY44" s="181"/>
      <c r="AZ44" s="181"/>
      <c r="BA44" s="181"/>
      <c r="BB44" s="181"/>
      <c r="BC44" s="181"/>
      <c r="BD44" s="181"/>
      <c r="BE44" s="181"/>
      <c r="BF44" s="181"/>
      <c r="BG44" s="181"/>
      <c r="BH44" s="181"/>
      <c r="BI44" s="181"/>
      <c r="BJ44" s="181"/>
      <c r="BK44" s="181"/>
      <c r="BL44" s="181"/>
      <c r="BM44" s="181"/>
      <c r="BN44" s="181"/>
      <c r="BO44" s="181"/>
      <c r="BP44" s="181"/>
      <c r="BQ44" s="181"/>
      <c r="BR44" s="73">
        <f t="shared" si="52"/>
        <v>0</v>
      </c>
      <c r="BS44" s="64"/>
      <c r="BT44" s="230">
        <v>0.33779999999999999</v>
      </c>
      <c r="BU44" s="60">
        <f t="shared" si="53"/>
        <v>0</v>
      </c>
      <c r="BV44" s="61">
        <f t="shared" si="54"/>
        <v>0</v>
      </c>
    </row>
    <row r="45" spans="1:74" ht="20.149999999999999" customHeight="1" thickBot="1" x14ac:dyDescent="0.4">
      <c r="A45" s="87"/>
      <c r="B45" s="83"/>
      <c r="C45" s="75"/>
      <c r="D45" s="327"/>
      <c r="E45" s="68" t="s">
        <v>50</v>
      </c>
      <c r="F45" s="151"/>
      <c r="G45" s="151"/>
      <c r="H45" s="151"/>
      <c r="I45" s="151"/>
      <c r="J45" s="151"/>
      <c r="K45" s="151"/>
      <c r="L45" s="151"/>
      <c r="M45" s="151"/>
      <c r="N45" s="151"/>
      <c r="O45" s="151"/>
      <c r="P45" s="151"/>
      <c r="Q45" s="151"/>
      <c r="R45" s="151"/>
      <c r="S45" s="151"/>
      <c r="T45" s="151"/>
      <c r="U45" s="151"/>
      <c r="V45" s="151"/>
      <c r="W45" s="151"/>
      <c r="X45" s="151"/>
      <c r="Y45" s="151"/>
      <c r="Z45" s="151"/>
      <c r="AA45" s="151"/>
      <c r="AB45" s="151"/>
      <c r="AC45" s="151"/>
      <c r="AD45" s="151"/>
      <c r="AE45" s="151"/>
      <c r="AF45" s="151"/>
      <c r="AG45" s="151"/>
      <c r="AH45" s="151"/>
      <c r="AI45" s="151"/>
      <c r="AJ45" s="151"/>
      <c r="AK45" s="151"/>
      <c r="AL45" s="151"/>
      <c r="AM45" s="151"/>
      <c r="AN45" s="151"/>
      <c r="AO45" s="151"/>
      <c r="AP45" s="151"/>
      <c r="AQ45" s="151"/>
      <c r="AR45" s="151"/>
      <c r="AS45" s="151"/>
      <c r="AT45" s="151"/>
      <c r="AU45" s="151"/>
      <c r="AV45" s="151"/>
      <c r="AW45" s="151"/>
      <c r="AX45" s="151"/>
      <c r="AY45" s="151"/>
      <c r="AZ45" s="151"/>
      <c r="BA45" s="151"/>
      <c r="BB45" s="151"/>
      <c r="BC45" s="151"/>
      <c r="BD45" s="151"/>
      <c r="BE45" s="151"/>
      <c r="BF45" s="151"/>
      <c r="BG45" s="151"/>
      <c r="BH45" s="151"/>
      <c r="BI45" s="151"/>
      <c r="BJ45" s="151"/>
      <c r="BK45" s="151"/>
      <c r="BL45" s="151"/>
      <c r="BM45" s="151"/>
      <c r="BN45" s="151"/>
      <c r="BO45" s="151"/>
      <c r="BP45" s="151"/>
      <c r="BQ45" s="151"/>
      <c r="BR45" s="74">
        <f t="shared" si="52"/>
        <v>0</v>
      </c>
      <c r="BS45" s="64"/>
      <c r="BT45" s="230">
        <v>0.33779999999999999</v>
      </c>
      <c r="BU45" s="60">
        <f t="shared" si="53"/>
        <v>0</v>
      </c>
      <c r="BV45" s="61">
        <f t="shared" si="54"/>
        <v>0</v>
      </c>
    </row>
    <row r="46" spans="1:74" ht="20.149999999999999" customHeight="1" x14ac:dyDescent="0.35">
      <c r="B46" s="62" t="s">
        <v>37</v>
      </c>
      <c r="C46" s="65"/>
      <c r="D46" s="325"/>
      <c r="E46" s="70" t="s">
        <v>38</v>
      </c>
      <c r="F46" s="151"/>
      <c r="G46" s="151"/>
      <c r="H46" s="151"/>
      <c r="I46" s="151"/>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c r="AM46" s="151"/>
      <c r="AN46" s="151"/>
      <c r="AO46" s="151"/>
      <c r="AP46" s="151"/>
      <c r="AQ46" s="149"/>
      <c r="AR46" s="149"/>
      <c r="AS46" s="149"/>
      <c r="AT46" s="149"/>
      <c r="AU46" s="149"/>
      <c r="AV46" s="149"/>
      <c r="AW46" s="149"/>
      <c r="AX46" s="149"/>
      <c r="AY46" s="149"/>
      <c r="AZ46" s="149"/>
      <c r="BA46" s="149"/>
      <c r="BB46" s="149"/>
      <c r="BC46" s="149"/>
      <c r="BD46" s="149"/>
      <c r="BE46" s="149"/>
      <c r="BF46" s="149"/>
      <c r="BG46" s="149"/>
      <c r="BH46" s="149"/>
      <c r="BI46" s="149"/>
      <c r="BJ46" s="149"/>
      <c r="BK46" s="149"/>
      <c r="BL46" s="149"/>
      <c r="BM46" s="149"/>
      <c r="BN46" s="149"/>
      <c r="BO46" s="149"/>
      <c r="BP46" s="149"/>
      <c r="BQ46" s="149"/>
      <c r="BR46" s="59">
        <f t="shared" si="52"/>
        <v>0</v>
      </c>
      <c r="BS46" s="63"/>
      <c r="BT46" s="230">
        <v>0.51900000000000002</v>
      </c>
      <c r="BU46" s="60">
        <f t="shared" ref="BU46:BU108" si="55">(BS46+BT46*BS46)</f>
        <v>0</v>
      </c>
      <c r="BV46" s="61">
        <f t="shared" ref="BV46:BV108" si="56">(BR46*BU46)</f>
        <v>0</v>
      </c>
    </row>
    <row r="47" spans="1:74" ht="20.149999999999999" customHeight="1" x14ac:dyDescent="0.35">
      <c r="B47" s="147" t="s">
        <v>48</v>
      </c>
      <c r="C47" s="71"/>
      <c r="D47" s="326"/>
      <c r="E47" s="72" t="s">
        <v>39</v>
      </c>
      <c r="F47" s="151"/>
      <c r="G47" s="151"/>
      <c r="H47" s="151"/>
      <c r="I47" s="151"/>
      <c r="J47" s="151"/>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151"/>
      <c r="AP47" s="151"/>
      <c r="AQ47" s="181"/>
      <c r="AR47" s="181"/>
      <c r="AS47" s="181"/>
      <c r="AT47" s="181"/>
      <c r="AU47" s="181"/>
      <c r="AV47" s="181"/>
      <c r="AW47" s="181"/>
      <c r="AX47" s="181"/>
      <c r="AY47" s="181"/>
      <c r="AZ47" s="181"/>
      <c r="BA47" s="181"/>
      <c r="BB47" s="181"/>
      <c r="BC47" s="181"/>
      <c r="BD47" s="181"/>
      <c r="BE47" s="181"/>
      <c r="BF47" s="181"/>
      <c r="BG47" s="181"/>
      <c r="BH47" s="181"/>
      <c r="BI47" s="181"/>
      <c r="BJ47" s="181"/>
      <c r="BK47" s="181"/>
      <c r="BL47" s="181"/>
      <c r="BM47" s="181"/>
      <c r="BN47" s="181"/>
      <c r="BO47" s="181"/>
      <c r="BP47" s="181"/>
      <c r="BQ47" s="181"/>
      <c r="BR47" s="73">
        <f t="shared" si="52"/>
        <v>0</v>
      </c>
      <c r="BS47" s="64"/>
      <c r="BT47" s="230">
        <v>0.33779999999999999</v>
      </c>
      <c r="BU47" s="60">
        <f t="shared" si="55"/>
        <v>0</v>
      </c>
      <c r="BV47" s="61">
        <f t="shared" si="56"/>
        <v>0</v>
      </c>
    </row>
    <row r="48" spans="1:74" ht="20.149999999999999" customHeight="1" thickBot="1" x14ac:dyDescent="0.4">
      <c r="B48" s="62"/>
      <c r="C48" s="75"/>
      <c r="D48" s="327"/>
      <c r="E48" s="68" t="s">
        <v>50</v>
      </c>
      <c r="F48" s="151"/>
      <c r="G48" s="151"/>
      <c r="H48" s="151"/>
      <c r="I48" s="151"/>
      <c r="J48" s="151"/>
      <c r="K48" s="151"/>
      <c r="L48" s="151"/>
      <c r="M48" s="151"/>
      <c r="N48" s="151"/>
      <c r="O48" s="151"/>
      <c r="P48" s="151"/>
      <c r="Q48" s="151"/>
      <c r="R48" s="151"/>
      <c r="S48" s="151"/>
      <c r="T48" s="151"/>
      <c r="U48" s="151"/>
      <c r="V48" s="151"/>
      <c r="W48" s="151"/>
      <c r="X48" s="151"/>
      <c r="Y48" s="151"/>
      <c r="Z48" s="151"/>
      <c r="AA48" s="151"/>
      <c r="AB48" s="151"/>
      <c r="AC48" s="151"/>
      <c r="AD48" s="151"/>
      <c r="AE48" s="151"/>
      <c r="AF48" s="151"/>
      <c r="AG48" s="151"/>
      <c r="AH48" s="151"/>
      <c r="AI48" s="151"/>
      <c r="AJ48" s="151"/>
      <c r="AK48" s="151"/>
      <c r="AL48" s="151"/>
      <c r="AM48" s="151"/>
      <c r="AN48" s="151"/>
      <c r="AO48" s="151"/>
      <c r="AP48" s="151"/>
      <c r="AQ48" s="151"/>
      <c r="AR48" s="151"/>
      <c r="AS48" s="151"/>
      <c r="AT48" s="151"/>
      <c r="AU48" s="151"/>
      <c r="AV48" s="151"/>
      <c r="AW48" s="151"/>
      <c r="AX48" s="151"/>
      <c r="AY48" s="151"/>
      <c r="AZ48" s="151"/>
      <c r="BA48" s="151"/>
      <c r="BB48" s="151"/>
      <c r="BC48" s="151"/>
      <c r="BD48" s="151"/>
      <c r="BE48" s="151"/>
      <c r="BF48" s="151"/>
      <c r="BG48" s="151"/>
      <c r="BH48" s="151"/>
      <c r="BI48" s="151"/>
      <c r="BJ48" s="151"/>
      <c r="BK48" s="151"/>
      <c r="BL48" s="151"/>
      <c r="BM48" s="151"/>
      <c r="BN48" s="151"/>
      <c r="BO48" s="151"/>
      <c r="BP48" s="151"/>
      <c r="BQ48" s="151"/>
      <c r="BR48" s="74">
        <f t="shared" si="52"/>
        <v>0</v>
      </c>
      <c r="BS48" s="64"/>
      <c r="BT48" s="230">
        <v>0.33779999999999999</v>
      </c>
      <c r="BU48" s="60">
        <f t="shared" si="55"/>
        <v>0</v>
      </c>
      <c r="BV48" s="61">
        <f t="shared" si="56"/>
        <v>0</v>
      </c>
    </row>
    <row r="49" spans="2:74" ht="20.149999999999999" customHeight="1" x14ac:dyDescent="0.35">
      <c r="B49" s="62" t="s">
        <v>37</v>
      </c>
      <c r="C49" s="65"/>
      <c r="D49" s="325"/>
      <c r="E49" s="70" t="s">
        <v>38</v>
      </c>
      <c r="F49" s="151"/>
      <c r="G49" s="151"/>
      <c r="H49" s="151"/>
      <c r="I49" s="151"/>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1"/>
      <c r="AN49" s="151"/>
      <c r="AO49" s="151"/>
      <c r="AP49" s="151"/>
      <c r="AQ49" s="149"/>
      <c r="AR49" s="149"/>
      <c r="AS49" s="149"/>
      <c r="AT49" s="149"/>
      <c r="AU49" s="149"/>
      <c r="AV49" s="149"/>
      <c r="AW49" s="149"/>
      <c r="AX49" s="149"/>
      <c r="AY49" s="149"/>
      <c r="AZ49" s="149"/>
      <c r="BA49" s="149"/>
      <c r="BB49" s="149"/>
      <c r="BC49" s="149"/>
      <c r="BD49" s="149"/>
      <c r="BE49" s="149"/>
      <c r="BF49" s="149"/>
      <c r="BG49" s="149"/>
      <c r="BH49" s="149"/>
      <c r="BI49" s="149"/>
      <c r="BJ49" s="149"/>
      <c r="BK49" s="149"/>
      <c r="BL49" s="149"/>
      <c r="BM49" s="149"/>
      <c r="BN49" s="149"/>
      <c r="BO49" s="149"/>
      <c r="BP49" s="149"/>
      <c r="BQ49" s="149"/>
      <c r="BR49" s="59">
        <f t="shared" si="52"/>
        <v>0</v>
      </c>
      <c r="BS49" s="63"/>
      <c r="BT49" s="230">
        <v>0.51900000000000002</v>
      </c>
      <c r="BU49" s="60">
        <f t="shared" si="55"/>
        <v>0</v>
      </c>
      <c r="BV49" s="61">
        <f t="shared" si="56"/>
        <v>0</v>
      </c>
    </row>
    <row r="50" spans="2:74" ht="20.149999999999999" customHeight="1" x14ac:dyDescent="0.35">
      <c r="B50" s="147" t="s">
        <v>48</v>
      </c>
      <c r="C50" s="71"/>
      <c r="D50" s="326"/>
      <c r="E50" s="72" t="s">
        <v>39</v>
      </c>
      <c r="F50" s="151"/>
      <c r="G50" s="151"/>
      <c r="H50" s="151"/>
      <c r="I50" s="151"/>
      <c r="J50" s="151"/>
      <c r="K50" s="151"/>
      <c r="L50" s="151"/>
      <c r="M50" s="151"/>
      <c r="N50" s="151"/>
      <c r="O50" s="151"/>
      <c r="P50" s="151"/>
      <c r="Q50" s="151"/>
      <c r="R50" s="151"/>
      <c r="S50" s="149"/>
      <c r="T50" s="151"/>
      <c r="U50" s="151"/>
      <c r="V50" s="151"/>
      <c r="W50" s="151"/>
      <c r="X50" s="151"/>
      <c r="Y50" s="151"/>
      <c r="Z50" s="151"/>
      <c r="AA50" s="151"/>
      <c r="AB50" s="151"/>
      <c r="AC50" s="151"/>
      <c r="AD50" s="151"/>
      <c r="AE50" s="151"/>
      <c r="AF50" s="151"/>
      <c r="AG50" s="151"/>
      <c r="AH50" s="151"/>
      <c r="AI50" s="151"/>
      <c r="AJ50" s="151"/>
      <c r="AK50" s="151"/>
      <c r="AL50" s="151"/>
      <c r="AM50" s="151"/>
      <c r="AN50" s="151"/>
      <c r="AO50" s="151"/>
      <c r="AP50" s="151"/>
      <c r="AQ50" s="181"/>
      <c r="AR50" s="181"/>
      <c r="AS50" s="181"/>
      <c r="AT50" s="181"/>
      <c r="AU50" s="181"/>
      <c r="AV50" s="181"/>
      <c r="AW50" s="181"/>
      <c r="AX50" s="181"/>
      <c r="AY50" s="181"/>
      <c r="AZ50" s="181"/>
      <c r="BA50" s="181"/>
      <c r="BB50" s="181"/>
      <c r="BC50" s="181"/>
      <c r="BD50" s="181"/>
      <c r="BE50" s="181"/>
      <c r="BF50" s="181"/>
      <c r="BG50" s="181"/>
      <c r="BH50" s="181"/>
      <c r="BI50" s="181"/>
      <c r="BJ50" s="181"/>
      <c r="BK50" s="181"/>
      <c r="BL50" s="181"/>
      <c r="BM50" s="181"/>
      <c r="BN50" s="181"/>
      <c r="BO50" s="181"/>
      <c r="BP50" s="181"/>
      <c r="BQ50" s="181"/>
      <c r="BR50" s="73">
        <f t="shared" si="52"/>
        <v>0</v>
      </c>
      <c r="BS50" s="64"/>
      <c r="BT50" s="230">
        <v>0.33779999999999999</v>
      </c>
      <c r="BU50" s="60">
        <f t="shared" si="55"/>
        <v>0</v>
      </c>
      <c r="BV50" s="61">
        <f t="shared" si="56"/>
        <v>0</v>
      </c>
    </row>
    <row r="51" spans="2:74" ht="20.149999999999999" customHeight="1" thickBot="1" x14ac:dyDescent="0.4">
      <c r="B51" s="62"/>
      <c r="C51" s="75"/>
      <c r="D51" s="327"/>
      <c r="E51" s="68" t="s">
        <v>50</v>
      </c>
      <c r="F51" s="151"/>
      <c r="G51" s="151"/>
      <c r="H51" s="151"/>
      <c r="I51" s="151"/>
      <c r="J51" s="151"/>
      <c r="K51" s="151"/>
      <c r="L51" s="151"/>
      <c r="M51" s="151"/>
      <c r="N51" s="151"/>
      <c r="O51" s="151"/>
      <c r="P51" s="151"/>
      <c r="Q51" s="151"/>
      <c r="R51" s="151"/>
      <c r="S51" s="151"/>
      <c r="T51" s="151"/>
      <c r="U51" s="151"/>
      <c r="V51" s="151"/>
      <c r="W51" s="151"/>
      <c r="X51" s="151"/>
      <c r="Y51" s="151"/>
      <c r="Z51" s="151"/>
      <c r="AA51" s="151"/>
      <c r="AB51" s="151"/>
      <c r="AC51" s="151"/>
      <c r="AD51" s="151"/>
      <c r="AE51" s="151"/>
      <c r="AF51" s="151"/>
      <c r="AG51" s="151"/>
      <c r="AH51" s="151"/>
      <c r="AI51" s="151"/>
      <c r="AJ51" s="151"/>
      <c r="AK51" s="151"/>
      <c r="AL51" s="151"/>
      <c r="AM51" s="151"/>
      <c r="AN51" s="151"/>
      <c r="AO51" s="151"/>
      <c r="AP51" s="151"/>
      <c r="AQ51" s="151"/>
      <c r="AR51" s="151"/>
      <c r="AS51" s="151"/>
      <c r="AT51" s="151"/>
      <c r="AU51" s="151"/>
      <c r="AV51" s="151"/>
      <c r="AW51" s="151"/>
      <c r="AX51" s="151"/>
      <c r="AY51" s="151"/>
      <c r="AZ51" s="151"/>
      <c r="BA51" s="151"/>
      <c r="BB51" s="151"/>
      <c r="BC51" s="151"/>
      <c r="BD51" s="151"/>
      <c r="BE51" s="151"/>
      <c r="BF51" s="151"/>
      <c r="BG51" s="151"/>
      <c r="BH51" s="151"/>
      <c r="BI51" s="151"/>
      <c r="BJ51" s="151"/>
      <c r="BK51" s="151"/>
      <c r="BL51" s="151"/>
      <c r="BM51" s="151"/>
      <c r="BN51" s="151"/>
      <c r="BO51" s="151"/>
      <c r="BP51" s="151"/>
      <c r="BQ51" s="151"/>
      <c r="BR51" s="74">
        <f t="shared" si="52"/>
        <v>0</v>
      </c>
      <c r="BS51" s="64"/>
      <c r="BT51" s="230">
        <v>0.33779999999999999</v>
      </c>
      <c r="BU51" s="60">
        <f t="shared" si="55"/>
        <v>0</v>
      </c>
      <c r="BV51" s="61">
        <f t="shared" si="56"/>
        <v>0</v>
      </c>
    </row>
    <row r="52" spans="2:74" ht="20.149999999999999" customHeight="1" x14ac:dyDescent="0.35">
      <c r="B52" s="62" t="s">
        <v>37</v>
      </c>
      <c r="C52" s="65"/>
      <c r="D52" s="325"/>
      <c r="E52" s="70" t="s">
        <v>38</v>
      </c>
      <c r="F52" s="151"/>
      <c r="G52" s="151"/>
      <c r="H52" s="151"/>
      <c r="I52" s="151"/>
      <c r="J52" s="151"/>
      <c r="K52" s="151"/>
      <c r="L52" s="151"/>
      <c r="M52" s="151"/>
      <c r="N52" s="151"/>
      <c r="O52" s="151"/>
      <c r="P52" s="151"/>
      <c r="Q52" s="151"/>
      <c r="R52" s="151"/>
      <c r="S52" s="151"/>
      <c r="T52" s="151"/>
      <c r="U52" s="151"/>
      <c r="V52" s="149"/>
      <c r="W52" s="151"/>
      <c r="X52" s="151"/>
      <c r="Y52" s="151"/>
      <c r="Z52" s="151"/>
      <c r="AA52" s="151"/>
      <c r="AB52" s="151"/>
      <c r="AC52" s="151"/>
      <c r="AD52" s="151"/>
      <c r="AE52" s="151"/>
      <c r="AF52" s="151"/>
      <c r="AG52" s="151"/>
      <c r="AH52" s="151"/>
      <c r="AI52" s="151"/>
      <c r="AJ52" s="151"/>
      <c r="AK52" s="151"/>
      <c r="AL52" s="151"/>
      <c r="AM52" s="151"/>
      <c r="AN52" s="151"/>
      <c r="AO52" s="151"/>
      <c r="AP52" s="151"/>
      <c r="AQ52" s="149"/>
      <c r="AR52" s="149"/>
      <c r="AS52" s="149"/>
      <c r="AT52" s="149"/>
      <c r="AU52" s="149"/>
      <c r="AV52" s="149"/>
      <c r="AW52" s="149"/>
      <c r="AX52" s="149"/>
      <c r="AY52" s="149"/>
      <c r="AZ52" s="149"/>
      <c r="BA52" s="149"/>
      <c r="BB52" s="149"/>
      <c r="BC52" s="149"/>
      <c r="BD52" s="149"/>
      <c r="BE52" s="149"/>
      <c r="BF52" s="149"/>
      <c r="BG52" s="149"/>
      <c r="BH52" s="149"/>
      <c r="BI52" s="149"/>
      <c r="BJ52" s="149"/>
      <c r="BK52" s="149"/>
      <c r="BL52" s="149"/>
      <c r="BM52" s="149"/>
      <c r="BN52" s="149"/>
      <c r="BO52" s="149"/>
      <c r="BP52" s="149"/>
      <c r="BQ52" s="149"/>
      <c r="BR52" s="59">
        <f t="shared" si="52"/>
        <v>0</v>
      </c>
      <c r="BS52" s="63"/>
      <c r="BT52" s="230">
        <v>0.51900000000000002</v>
      </c>
      <c r="BU52" s="60">
        <f t="shared" si="55"/>
        <v>0</v>
      </c>
      <c r="BV52" s="61">
        <f t="shared" si="56"/>
        <v>0</v>
      </c>
    </row>
    <row r="53" spans="2:74" ht="20.149999999999999" customHeight="1" x14ac:dyDescent="0.35">
      <c r="B53" s="147" t="s">
        <v>48</v>
      </c>
      <c r="C53" s="71"/>
      <c r="D53" s="326"/>
      <c r="E53" s="72" t="s">
        <v>39</v>
      </c>
      <c r="F53" s="151"/>
      <c r="G53" s="151"/>
      <c r="H53" s="151"/>
      <c r="I53" s="151"/>
      <c r="J53" s="151"/>
      <c r="K53" s="151"/>
      <c r="L53" s="151"/>
      <c r="M53" s="151"/>
      <c r="N53" s="151"/>
      <c r="O53" s="151"/>
      <c r="P53" s="151"/>
      <c r="Q53" s="151"/>
      <c r="R53" s="151"/>
      <c r="S53" s="149"/>
      <c r="T53" s="149"/>
      <c r="U53" s="151"/>
      <c r="V53" s="151"/>
      <c r="W53" s="151"/>
      <c r="X53" s="151"/>
      <c r="Y53" s="151"/>
      <c r="Z53" s="151"/>
      <c r="AA53" s="151"/>
      <c r="AB53" s="151"/>
      <c r="AC53" s="151"/>
      <c r="AD53" s="151"/>
      <c r="AE53" s="151"/>
      <c r="AF53" s="151"/>
      <c r="AG53" s="151"/>
      <c r="AH53" s="151"/>
      <c r="AI53" s="151"/>
      <c r="AJ53" s="151"/>
      <c r="AK53" s="151"/>
      <c r="AL53" s="151"/>
      <c r="AM53" s="151"/>
      <c r="AN53" s="151"/>
      <c r="AO53" s="151"/>
      <c r="AP53" s="151"/>
      <c r="AQ53" s="181"/>
      <c r="AR53" s="181"/>
      <c r="AS53" s="181"/>
      <c r="AT53" s="181"/>
      <c r="AU53" s="181"/>
      <c r="AV53" s="181"/>
      <c r="AW53" s="181"/>
      <c r="AX53" s="181"/>
      <c r="AY53" s="181"/>
      <c r="AZ53" s="181"/>
      <c r="BA53" s="181"/>
      <c r="BB53" s="181"/>
      <c r="BC53" s="181"/>
      <c r="BD53" s="181"/>
      <c r="BE53" s="181"/>
      <c r="BF53" s="181"/>
      <c r="BG53" s="181"/>
      <c r="BH53" s="181"/>
      <c r="BI53" s="181"/>
      <c r="BJ53" s="181"/>
      <c r="BK53" s="181"/>
      <c r="BL53" s="181"/>
      <c r="BM53" s="181"/>
      <c r="BN53" s="181"/>
      <c r="BO53" s="181"/>
      <c r="BP53" s="181"/>
      <c r="BQ53" s="181"/>
      <c r="BR53" s="73">
        <f t="shared" si="52"/>
        <v>0</v>
      </c>
      <c r="BS53" s="64"/>
      <c r="BT53" s="230">
        <v>0.33779999999999999</v>
      </c>
      <c r="BU53" s="60">
        <f t="shared" si="55"/>
        <v>0</v>
      </c>
      <c r="BV53" s="61">
        <f t="shared" si="56"/>
        <v>0</v>
      </c>
    </row>
    <row r="54" spans="2:74" ht="20.149999999999999" customHeight="1" thickBot="1" x14ac:dyDescent="0.4">
      <c r="B54" s="62"/>
      <c r="C54" s="75"/>
      <c r="D54" s="327"/>
      <c r="E54" s="68" t="s">
        <v>50</v>
      </c>
      <c r="F54" s="151"/>
      <c r="G54" s="151"/>
      <c r="H54" s="151"/>
      <c r="I54" s="151"/>
      <c r="J54" s="151"/>
      <c r="K54" s="151"/>
      <c r="L54" s="151"/>
      <c r="M54" s="151"/>
      <c r="N54" s="151"/>
      <c r="O54" s="151"/>
      <c r="P54" s="151"/>
      <c r="Q54" s="151"/>
      <c r="R54" s="151"/>
      <c r="S54" s="151"/>
      <c r="T54" s="151"/>
      <c r="U54" s="151"/>
      <c r="V54" s="151"/>
      <c r="W54" s="151"/>
      <c r="X54" s="151"/>
      <c r="Y54" s="151"/>
      <c r="Z54" s="151"/>
      <c r="AA54" s="151"/>
      <c r="AB54" s="151"/>
      <c r="AC54" s="151"/>
      <c r="AD54" s="151"/>
      <c r="AE54" s="151"/>
      <c r="AF54" s="151"/>
      <c r="AG54" s="151"/>
      <c r="AH54" s="151"/>
      <c r="AI54" s="151"/>
      <c r="AJ54" s="151"/>
      <c r="AK54" s="151"/>
      <c r="AL54" s="151"/>
      <c r="AM54" s="151"/>
      <c r="AN54" s="151"/>
      <c r="AO54" s="151"/>
      <c r="AP54" s="151"/>
      <c r="AQ54" s="151"/>
      <c r="AR54" s="151"/>
      <c r="AS54" s="151"/>
      <c r="AT54" s="151"/>
      <c r="AU54" s="151"/>
      <c r="AV54" s="151"/>
      <c r="AW54" s="151"/>
      <c r="AX54" s="151"/>
      <c r="AY54" s="151"/>
      <c r="AZ54" s="151"/>
      <c r="BA54" s="151"/>
      <c r="BB54" s="151"/>
      <c r="BC54" s="151"/>
      <c r="BD54" s="151"/>
      <c r="BE54" s="151"/>
      <c r="BF54" s="151"/>
      <c r="BG54" s="151"/>
      <c r="BH54" s="151"/>
      <c r="BI54" s="151"/>
      <c r="BJ54" s="151"/>
      <c r="BK54" s="151"/>
      <c r="BL54" s="151"/>
      <c r="BM54" s="151"/>
      <c r="BN54" s="151"/>
      <c r="BO54" s="151"/>
      <c r="BP54" s="151"/>
      <c r="BQ54" s="151"/>
      <c r="BR54" s="74">
        <f t="shared" si="52"/>
        <v>0</v>
      </c>
      <c r="BS54" s="64"/>
      <c r="BT54" s="230">
        <v>0.33779999999999999</v>
      </c>
      <c r="BU54" s="60">
        <f t="shared" si="55"/>
        <v>0</v>
      </c>
      <c r="BV54" s="61">
        <f t="shared" si="56"/>
        <v>0</v>
      </c>
    </row>
    <row r="55" spans="2:74" ht="20.149999999999999" customHeight="1" x14ac:dyDescent="0.35">
      <c r="B55" s="62" t="s">
        <v>37</v>
      </c>
      <c r="C55" s="65"/>
      <c r="D55" s="325"/>
      <c r="E55" s="70" t="s">
        <v>38</v>
      </c>
      <c r="F55" s="151"/>
      <c r="G55" s="151"/>
      <c r="H55" s="151"/>
      <c r="I55" s="151"/>
      <c r="J55" s="151"/>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151"/>
      <c r="AP55" s="151"/>
      <c r="AQ55" s="149"/>
      <c r="AR55" s="149"/>
      <c r="AS55" s="149"/>
      <c r="AT55" s="149"/>
      <c r="AU55" s="149"/>
      <c r="AV55" s="149"/>
      <c r="AW55" s="149"/>
      <c r="AX55" s="149"/>
      <c r="AY55" s="149"/>
      <c r="AZ55" s="149"/>
      <c r="BA55" s="149"/>
      <c r="BB55" s="149"/>
      <c r="BC55" s="149"/>
      <c r="BD55" s="149"/>
      <c r="BE55" s="149"/>
      <c r="BF55" s="149"/>
      <c r="BG55" s="149"/>
      <c r="BH55" s="149"/>
      <c r="BI55" s="149"/>
      <c r="BJ55" s="149"/>
      <c r="BK55" s="149"/>
      <c r="BL55" s="149"/>
      <c r="BM55" s="149"/>
      <c r="BN55" s="149"/>
      <c r="BO55" s="149"/>
      <c r="BP55" s="149"/>
      <c r="BQ55" s="149"/>
      <c r="BR55" s="59">
        <f t="shared" si="52"/>
        <v>0</v>
      </c>
      <c r="BS55" s="63"/>
      <c r="BT55" s="230">
        <v>0.51900000000000002</v>
      </c>
      <c r="BU55" s="60">
        <f t="shared" si="55"/>
        <v>0</v>
      </c>
      <c r="BV55" s="61">
        <f t="shared" si="56"/>
        <v>0</v>
      </c>
    </row>
    <row r="56" spans="2:74" ht="20.149999999999999" customHeight="1" x14ac:dyDescent="0.35">
      <c r="B56" s="147" t="s">
        <v>48</v>
      </c>
      <c r="C56" s="71"/>
      <c r="D56" s="326"/>
      <c r="E56" s="72" t="s">
        <v>39</v>
      </c>
      <c r="F56" s="151"/>
      <c r="G56" s="151"/>
      <c r="H56" s="149"/>
      <c r="I56" s="151"/>
      <c r="J56" s="149"/>
      <c r="K56" s="151"/>
      <c r="L56" s="151"/>
      <c r="M56" s="151"/>
      <c r="N56" s="151"/>
      <c r="O56" s="151"/>
      <c r="P56" s="151"/>
      <c r="Q56" s="151"/>
      <c r="R56" s="151"/>
      <c r="S56" s="149"/>
      <c r="T56" s="149"/>
      <c r="U56" s="151"/>
      <c r="V56" s="151"/>
      <c r="W56" s="151"/>
      <c r="X56" s="151"/>
      <c r="Y56" s="151"/>
      <c r="Z56" s="151"/>
      <c r="AA56" s="151"/>
      <c r="AB56" s="151"/>
      <c r="AC56" s="151"/>
      <c r="AD56" s="151"/>
      <c r="AE56" s="151"/>
      <c r="AF56" s="151"/>
      <c r="AG56" s="151"/>
      <c r="AH56" s="151"/>
      <c r="AI56" s="151"/>
      <c r="AJ56" s="151"/>
      <c r="AK56" s="151"/>
      <c r="AL56" s="151"/>
      <c r="AM56" s="151"/>
      <c r="AN56" s="151"/>
      <c r="AO56" s="151"/>
      <c r="AP56" s="151"/>
      <c r="AQ56" s="181"/>
      <c r="AR56" s="181"/>
      <c r="AS56" s="181"/>
      <c r="AT56" s="181"/>
      <c r="AU56" s="181"/>
      <c r="AV56" s="181"/>
      <c r="AW56" s="181"/>
      <c r="AX56" s="181"/>
      <c r="AY56" s="181"/>
      <c r="AZ56" s="181"/>
      <c r="BA56" s="181"/>
      <c r="BB56" s="181"/>
      <c r="BC56" s="181"/>
      <c r="BD56" s="181"/>
      <c r="BE56" s="181"/>
      <c r="BF56" s="181"/>
      <c r="BG56" s="181"/>
      <c r="BH56" s="181"/>
      <c r="BI56" s="181"/>
      <c r="BJ56" s="181"/>
      <c r="BK56" s="181"/>
      <c r="BL56" s="181"/>
      <c r="BM56" s="181"/>
      <c r="BN56" s="181"/>
      <c r="BO56" s="181"/>
      <c r="BP56" s="181"/>
      <c r="BQ56" s="181"/>
      <c r="BR56" s="73">
        <f t="shared" si="52"/>
        <v>0</v>
      </c>
      <c r="BS56" s="64"/>
      <c r="BT56" s="230">
        <v>0.33779999999999999</v>
      </c>
      <c r="BU56" s="60">
        <f t="shared" si="55"/>
        <v>0</v>
      </c>
      <c r="BV56" s="61">
        <f t="shared" si="56"/>
        <v>0</v>
      </c>
    </row>
    <row r="57" spans="2:74" ht="20.149999999999999" customHeight="1" thickBot="1" x14ac:dyDescent="0.4">
      <c r="B57" s="62"/>
      <c r="C57" s="75"/>
      <c r="D57" s="327"/>
      <c r="E57" s="68" t="s">
        <v>50</v>
      </c>
      <c r="F57" s="151"/>
      <c r="G57" s="151"/>
      <c r="H57" s="151"/>
      <c r="I57" s="151"/>
      <c r="J57" s="151"/>
      <c r="K57" s="151"/>
      <c r="L57" s="151"/>
      <c r="M57" s="151"/>
      <c r="N57" s="151"/>
      <c r="O57" s="151"/>
      <c r="P57" s="151"/>
      <c r="Q57" s="151"/>
      <c r="R57" s="151"/>
      <c r="S57" s="151"/>
      <c r="T57" s="151"/>
      <c r="U57" s="151"/>
      <c r="V57" s="151"/>
      <c r="W57" s="151"/>
      <c r="X57" s="151"/>
      <c r="Y57" s="151"/>
      <c r="Z57" s="151"/>
      <c r="AA57" s="151"/>
      <c r="AB57" s="151"/>
      <c r="AC57" s="151"/>
      <c r="AD57" s="151"/>
      <c r="AE57" s="151"/>
      <c r="AF57" s="151"/>
      <c r="AG57" s="151"/>
      <c r="AH57" s="151"/>
      <c r="AI57" s="151"/>
      <c r="AJ57" s="151"/>
      <c r="AK57" s="151"/>
      <c r="AL57" s="151"/>
      <c r="AM57" s="151"/>
      <c r="AN57" s="151"/>
      <c r="AO57" s="151"/>
      <c r="AP57" s="151"/>
      <c r="AQ57" s="151"/>
      <c r="AR57" s="151"/>
      <c r="AS57" s="151"/>
      <c r="AT57" s="151"/>
      <c r="AU57" s="151"/>
      <c r="AV57" s="151"/>
      <c r="AW57" s="151"/>
      <c r="AX57" s="151"/>
      <c r="AY57" s="151"/>
      <c r="AZ57" s="151"/>
      <c r="BA57" s="151"/>
      <c r="BB57" s="151"/>
      <c r="BC57" s="151"/>
      <c r="BD57" s="151"/>
      <c r="BE57" s="151"/>
      <c r="BF57" s="151"/>
      <c r="BG57" s="151"/>
      <c r="BH57" s="151"/>
      <c r="BI57" s="151"/>
      <c r="BJ57" s="151"/>
      <c r="BK57" s="151"/>
      <c r="BL57" s="151"/>
      <c r="BM57" s="151"/>
      <c r="BN57" s="151"/>
      <c r="BO57" s="151"/>
      <c r="BP57" s="151"/>
      <c r="BQ57" s="151"/>
      <c r="BR57" s="74">
        <f t="shared" si="52"/>
        <v>0</v>
      </c>
      <c r="BS57" s="64"/>
      <c r="BT57" s="230">
        <v>0.33779999999999999</v>
      </c>
      <c r="BU57" s="60">
        <f t="shared" si="55"/>
        <v>0</v>
      </c>
      <c r="BV57" s="61">
        <f t="shared" si="56"/>
        <v>0</v>
      </c>
    </row>
    <row r="58" spans="2:74" ht="20.149999999999999" customHeight="1" x14ac:dyDescent="0.35">
      <c r="B58" s="62" t="s">
        <v>37</v>
      </c>
      <c r="C58" s="65"/>
      <c r="D58" s="325"/>
      <c r="E58" s="70" t="s">
        <v>38</v>
      </c>
      <c r="F58" s="151"/>
      <c r="G58" s="151"/>
      <c r="H58" s="151"/>
      <c r="I58" s="151"/>
      <c r="J58" s="151"/>
      <c r="K58" s="151"/>
      <c r="L58" s="151"/>
      <c r="M58" s="151"/>
      <c r="N58" s="151"/>
      <c r="O58" s="151"/>
      <c r="P58" s="151"/>
      <c r="Q58" s="151"/>
      <c r="R58" s="151"/>
      <c r="S58" s="151"/>
      <c r="T58" s="151"/>
      <c r="U58" s="151"/>
      <c r="V58" s="149"/>
      <c r="W58" s="151"/>
      <c r="X58" s="151"/>
      <c r="Y58" s="151"/>
      <c r="Z58" s="151"/>
      <c r="AA58" s="151"/>
      <c r="AB58" s="151"/>
      <c r="AC58" s="151"/>
      <c r="AD58" s="151"/>
      <c r="AE58" s="151"/>
      <c r="AF58" s="151"/>
      <c r="AG58" s="151"/>
      <c r="AH58" s="151"/>
      <c r="AI58" s="151"/>
      <c r="AJ58" s="151"/>
      <c r="AK58" s="151"/>
      <c r="AL58" s="151"/>
      <c r="AM58" s="151"/>
      <c r="AN58" s="151"/>
      <c r="AO58" s="151"/>
      <c r="AP58" s="151"/>
      <c r="AQ58" s="149"/>
      <c r="AR58" s="149"/>
      <c r="AS58" s="149"/>
      <c r="AT58" s="149"/>
      <c r="AU58" s="149"/>
      <c r="AV58" s="149"/>
      <c r="AW58" s="149"/>
      <c r="AX58" s="149"/>
      <c r="AY58" s="149"/>
      <c r="AZ58" s="149"/>
      <c r="BA58" s="149"/>
      <c r="BB58" s="149"/>
      <c r="BC58" s="149"/>
      <c r="BD58" s="149"/>
      <c r="BE58" s="149"/>
      <c r="BF58" s="149"/>
      <c r="BG58" s="149"/>
      <c r="BH58" s="149"/>
      <c r="BI58" s="149"/>
      <c r="BJ58" s="149"/>
      <c r="BK58" s="149"/>
      <c r="BL58" s="149"/>
      <c r="BM58" s="149"/>
      <c r="BN58" s="149"/>
      <c r="BO58" s="149"/>
      <c r="BP58" s="149"/>
      <c r="BQ58" s="149"/>
      <c r="BR58" s="59">
        <f t="shared" si="52"/>
        <v>0</v>
      </c>
      <c r="BS58" s="63"/>
      <c r="BT58" s="230">
        <v>0.51900000000000002</v>
      </c>
      <c r="BU58" s="60">
        <f t="shared" si="55"/>
        <v>0</v>
      </c>
      <c r="BV58" s="61">
        <f t="shared" si="56"/>
        <v>0</v>
      </c>
    </row>
    <row r="59" spans="2:74" ht="20.149999999999999" customHeight="1" x14ac:dyDescent="0.35">
      <c r="B59" s="147" t="s">
        <v>48</v>
      </c>
      <c r="C59" s="71"/>
      <c r="D59" s="326"/>
      <c r="E59" s="72" t="s">
        <v>39</v>
      </c>
      <c r="F59" s="149"/>
      <c r="G59" s="151"/>
      <c r="H59" s="149"/>
      <c r="I59" s="151"/>
      <c r="J59" s="149"/>
      <c r="K59" s="151"/>
      <c r="L59" s="151"/>
      <c r="M59" s="151"/>
      <c r="N59" s="151"/>
      <c r="O59" s="151"/>
      <c r="P59" s="151"/>
      <c r="Q59" s="151"/>
      <c r="R59" s="151"/>
      <c r="S59" s="149"/>
      <c r="T59" s="149"/>
      <c r="U59" s="151"/>
      <c r="V59" s="151"/>
      <c r="W59" s="151"/>
      <c r="X59" s="151"/>
      <c r="Y59" s="151"/>
      <c r="Z59" s="151"/>
      <c r="AA59" s="151"/>
      <c r="AB59" s="151"/>
      <c r="AC59" s="151"/>
      <c r="AD59" s="151"/>
      <c r="AE59" s="151"/>
      <c r="AF59" s="151"/>
      <c r="AG59" s="151"/>
      <c r="AH59" s="151"/>
      <c r="AI59" s="151"/>
      <c r="AJ59" s="151"/>
      <c r="AK59" s="151"/>
      <c r="AL59" s="151"/>
      <c r="AM59" s="151"/>
      <c r="AN59" s="151"/>
      <c r="AO59" s="151"/>
      <c r="AP59" s="151"/>
      <c r="AQ59" s="181"/>
      <c r="AR59" s="181"/>
      <c r="AS59" s="181"/>
      <c r="AT59" s="181"/>
      <c r="AU59" s="181"/>
      <c r="AV59" s="181"/>
      <c r="AW59" s="181"/>
      <c r="AX59" s="181"/>
      <c r="AY59" s="181"/>
      <c r="AZ59" s="181"/>
      <c r="BA59" s="181"/>
      <c r="BB59" s="181"/>
      <c r="BC59" s="181"/>
      <c r="BD59" s="181"/>
      <c r="BE59" s="181"/>
      <c r="BF59" s="181"/>
      <c r="BG59" s="181"/>
      <c r="BH59" s="181"/>
      <c r="BI59" s="181"/>
      <c r="BJ59" s="181"/>
      <c r="BK59" s="181"/>
      <c r="BL59" s="181"/>
      <c r="BM59" s="181"/>
      <c r="BN59" s="181"/>
      <c r="BO59" s="181"/>
      <c r="BP59" s="181"/>
      <c r="BQ59" s="181"/>
      <c r="BR59" s="73">
        <f t="shared" si="52"/>
        <v>0</v>
      </c>
      <c r="BS59" s="64"/>
      <c r="BT59" s="230">
        <v>0.33779999999999999</v>
      </c>
      <c r="BU59" s="60">
        <f t="shared" si="55"/>
        <v>0</v>
      </c>
      <c r="BV59" s="61">
        <f t="shared" si="56"/>
        <v>0</v>
      </c>
    </row>
    <row r="60" spans="2:74" ht="20.149999999999999" customHeight="1" thickBot="1" x14ac:dyDescent="0.4">
      <c r="B60" s="62"/>
      <c r="C60" s="75"/>
      <c r="D60" s="327"/>
      <c r="E60" s="68" t="s">
        <v>50</v>
      </c>
      <c r="F60" s="151"/>
      <c r="G60" s="151"/>
      <c r="H60" s="151"/>
      <c r="I60" s="151"/>
      <c r="J60" s="151"/>
      <c r="K60" s="151"/>
      <c r="L60" s="151"/>
      <c r="M60" s="151"/>
      <c r="N60" s="151"/>
      <c r="O60" s="151"/>
      <c r="P60" s="151"/>
      <c r="Q60" s="151"/>
      <c r="R60" s="151"/>
      <c r="S60" s="151"/>
      <c r="T60" s="151"/>
      <c r="U60" s="151"/>
      <c r="V60" s="151"/>
      <c r="W60" s="151"/>
      <c r="X60" s="151"/>
      <c r="Y60" s="151"/>
      <c r="Z60" s="151"/>
      <c r="AA60" s="151"/>
      <c r="AB60" s="151"/>
      <c r="AC60" s="151"/>
      <c r="AD60" s="151"/>
      <c r="AE60" s="151"/>
      <c r="AF60" s="151"/>
      <c r="AG60" s="151"/>
      <c r="AH60" s="151"/>
      <c r="AI60" s="151"/>
      <c r="AJ60" s="151"/>
      <c r="AK60" s="151"/>
      <c r="AL60" s="151"/>
      <c r="AM60" s="151"/>
      <c r="AN60" s="151"/>
      <c r="AO60" s="151"/>
      <c r="AP60" s="151"/>
      <c r="AQ60" s="151"/>
      <c r="AR60" s="151"/>
      <c r="AS60" s="151"/>
      <c r="AT60" s="151"/>
      <c r="AU60" s="151"/>
      <c r="AV60" s="151"/>
      <c r="AW60" s="151"/>
      <c r="AX60" s="151"/>
      <c r="AY60" s="151"/>
      <c r="AZ60" s="151"/>
      <c r="BA60" s="151"/>
      <c r="BB60" s="151"/>
      <c r="BC60" s="151"/>
      <c r="BD60" s="151"/>
      <c r="BE60" s="151"/>
      <c r="BF60" s="151"/>
      <c r="BG60" s="151"/>
      <c r="BH60" s="151"/>
      <c r="BI60" s="151"/>
      <c r="BJ60" s="151"/>
      <c r="BK60" s="151"/>
      <c r="BL60" s="151"/>
      <c r="BM60" s="151"/>
      <c r="BN60" s="151"/>
      <c r="BO60" s="151"/>
      <c r="BP60" s="151"/>
      <c r="BQ60" s="151"/>
      <c r="BR60" s="74">
        <f t="shared" si="52"/>
        <v>0</v>
      </c>
      <c r="BS60" s="64"/>
      <c r="BT60" s="230">
        <v>0.33779999999999999</v>
      </c>
      <c r="BU60" s="60">
        <f t="shared" si="55"/>
        <v>0</v>
      </c>
      <c r="BV60" s="61">
        <f t="shared" si="56"/>
        <v>0</v>
      </c>
    </row>
    <row r="61" spans="2:74" ht="20.149999999999999" customHeight="1" x14ac:dyDescent="0.35">
      <c r="B61" s="62" t="s">
        <v>37</v>
      </c>
      <c r="C61" s="65"/>
      <c r="D61" s="325" t="s">
        <v>24</v>
      </c>
      <c r="E61" s="70" t="s">
        <v>38</v>
      </c>
      <c r="F61" s="151"/>
      <c r="G61" s="151"/>
      <c r="H61" s="151"/>
      <c r="I61" s="151"/>
      <c r="J61" s="151"/>
      <c r="K61" s="151"/>
      <c r="L61" s="151"/>
      <c r="M61" s="151"/>
      <c r="N61" s="151"/>
      <c r="O61" s="151"/>
      <c r="P61" s="151"/>
      <c r="Q61" s="151"/>
      <c r="R61" s="151"/>
      <c r="S61" s="151"/>
      <c r="T61" s="151"/>
      <c r="U61" s="151"/>
      <c r="V61" s="149"/>
      <c r="W61" s="151"/>
      <c r="X61" s="151"/>
      <c r="Y61" s="151"/>
      <c r="Z61" s="151"/>
      <c r="AA61" s="151"/>
      <c r="AB61" s="151"/>
      <c r="AC61" s="151"/>
      <c r="AD61" s="151"/>
      <c r="AE61" s="151"/>
      <c r="AF61" s="151"/>
      <c r="AG61" s="151"/>
      <c r="AH61" s="151"/>
      <c r="AI61" s="151"/>
      <c r="AJ61" s="151"/>
      <c r="AK61" s="151"/>
      <c r="AL61" s="151"/>
      <c r="AM61" s="151"/>
      <c r="AN61" s="151"/>
      <c r="AO61" s="151"/>
      <c r="AP61" s="151"/>
      <c r="AQ61" s="149"/>
      <c r="AR61" s="149"/>
      <c r="AS61" s="149"/>
      <c r="AT61" s="149"/>
      <c r="AU61" s="149"/>
      <c r="AV61" s="149"/>
      <c r="AW61" s="149"/>
      <c r="AX61" s="149"/>
      <c r="AY61" s="149"/>
      <c r="AZ61" s="149"/>
      <c r="BA61" s="149"/>
      <c r="BB61" s="149"/>
      <c r="BC61" s="149"/>
      <c r="BD61" s="149"/>
      <c r="BE61" s="149"/>
      <c r="BF61" s="149"/>
      <c r="BG61" s="149"/>
      <c r="BH61" s="149"/>
      <c r="BI61" s="149"/>
      <c r="BJ61" s="149"/>
      <c r="BK61" s="149"/>
      <c r="BL61" s="149"/>
      <c r="BM61" s="149"/>
      <c r="BN61" s="149"/>
      <c r="BO61" s="149"/>
      <c r="BP61" s="149"/>
      <c r="BQ61" s="149"/>
      <c r="BR61" s="59">
        <f t="shared" si="52"/>
        <v>0</v>
      </c>
      <c r="BS61" s="63"/>
      <c r="BT61" s="230">
        <v>0.51900000000000002</v>
      </c>
      <c r="BU61" s="60">
        <f t="shared" si="55"/>
        <v>0</v>
      </c>
      <c r="BV61" s="61">
        <f t="shared" si="56"/>
        <v>0</v>
      </c>
    </row>
    <row r="62" spans="2:74" ht="20.149999999999999" customHeight="1" x14ac:dyDescent="0.35">
      <c r="B62" s="147" t="s">
        <v>48</v>
      </c>
      <c r="C62" s="71"/>
      <c r="D62" s="326"/>
      <c r="E62" s="72" t="s">
        <v>39</v>
      </c>
      <c r="F62" s="149"/>
      <c r="G62" s="151"/>
      <c r="H62" s="151"/>
      <c r="I62" s="151"/>
      <c r="J62" s="151"/>
      <c r="K62" s="151"/>
      <c r="L62" s="151"/>
      <c r="M62" s="151"/>
      <c r="N62" s="151"/>
      <c r="O62" s="151"/>
      <c r="P62" s="151"/>
      <c r="Q62" s="151"/>
      <c r="R62" s="151"/>
      <c r="S62" s="151"/>
      <c r="T62" s="151"/>
      <c r="U62" s="151"/>
      <c r="V62" s="151"/>
      <c r="W62" s="151"/>
      <c r="X62" s="151"/>
      <c r="Y62" s="151"/>
      <c r="Z62" s="151"/>
      <c r="AA62" s="151"/>
      <c r="AB62" s="151"/>
      <c r="AC62" s="151"/>
      <c r="AD62" s="151"/>
      <c r="AE62" s="151"/>
      <c r="AF62" s="151"/>
      <c r="AG62" s="151"/>
      <c r="AH62" s="151"/>
      <c r="AI62" s="151"/>
      <c r="AJ62" s="151"/>
      <c r="AK62" s="151"/>
      <c r="AL62" s="151"/>
      <c r="AM62" s="151"/>
      <c r="AN62" s="151"/>
      <c r="AO62" s="151"/>
      <c r="AP62" s="151"/>
      <c r="AQ62" s="181"/>
      <c r="AR62" s="181"/>
      <c r="AS62" s="181"/>
      <c r="AT62" s="181"/>
      <c r="AU62" s="181"/>
      <c r="AV62" s="181"/>
      <c r="AW62" s="181"/>
      <c r="AX62" s="181"/>
      <c r="AY62" s="181"/>
      <c r="AZ62" s="181"/>
      <c r="BA62" s="181"/>
      <c r="BB62" s="181"/>
      <c r="BC62" s="181"/>
      <c r="BD62" s="181"/>
      <c r="BE62" s="181"/>
      <c r="BF62" s="181"/>
      <c r="BG62" s="181"/>
      <c r="BH62" s="181"/>
      <c r="BI62" s="181"/>
      <c r="BJ62" s="181"/>
      <c r="BK62" s="181"/>
      <c r="BL62" s="181"/>
      <c r="BM62" s="181"/>
      <c r="BN62" s="181"/>
      <c r="BO62" s="181"/>
      <c r="BP62" s="181"/>
      <c r="BQ62" s="181"/>
      <c r="BR62" s="73">
        <f t="shared" si="52"/>
        <v>0</v>
      </c>
      <c r="BS62" s="64"/>
      <c r="BT62" s="230">
        <v>0.33779999999999999</v>
      </c>
      <c r="BU62" s="60">
        <f t="shared" si="55"/>
        <v>0</v>
      </c>
      <c r="BV62" s="61">
        <f t="shared" si="56"/>
        <v>0</v>
      </c>
    </row>
    <row r="63" spans="2:74" ht="20.149999999999999" customHeight="1" thickBot="1" x14ac:dyDescent="0.4">
      <c r="B63" s="62"/>
      <c r="C63" s="75"/>
      <c r="D63" s="327"/>
      <c r="E63" s="68" t="s">
        <v>50</v>
      </c>
      <c r="F63" s="151"/>
      <c r="G63" s="151"/>
      <c r="H63" s="151"/>
      <c r="I63" s="151"/>
      <c r="J63" s="151"/>
      <c r="K63" s="151"/>
      <c r="L63" s="151"/>
      <c r="M63" s="151"/>
      <c r="N63" s="151"/>
      <c r="O63" s="151"/>
      <c r="P63" s="151"/>
      <c r="Q63" s="151"/>
      <c r="R63" s="151"/>
      <c r="S63" s="151"/>
      <c r="T63" s="151"/>
      <c r="U63" s="151"/>
      <c r="V63" s="151"/>
      <c r="W63" s="151"/>
      <c r="X63" s="151"/>
      <c r="Y63" s="151"/>
      <c r="Z63" s="151"/>
      <c r="AA63" s="151"/>
      <c r="AB63" s="151"/>
      <c r="AC63" s="151"/>
      <c r="AD63" s="151"/>
      <c r="AE63" s="151"/>
      <c r="AF63" s="151"/>
      <c r="AG63" s="151"/>
      <c r="AH63" s="151"/>
      <c r="AI63" s="151"/>
      <c r="AJ63" s="151"/>
      <c r="AK63" s="151"/>
      <c r="AL63" s="151"/>
      <c r="AM63" s="151"/>
      <c r="AN63" s="151"/>
      <c r="AO63" s="151"/>
      <c r="AP63" s="151"/>
      <c r="AQ63" s="151"/>
      <c r="AR63" s="151"/>
      <c r="AS63" s="151"/>
      <c r="AT63" s="151"/>
      <c r="AU63" s="151"/>
      <c r="AV63" s="151"/>
      <c r="AW63" s="151"/>
      <c r="AX63" s="151"/>
      <c r="AY63" s="151"/>
      <c r="AZ63" s="151"/>
      <c r="BA63" s="151"/>
      <c r="BB63" s="151"/>
      <c r="BC63" s="151"/>
      <c r="BD63" s="151"/>
      <c r="BE63" s="151"/>
      <c r="BF63" s="151"/>
      <c r="BG63" s="151"/>
      <c r="BH63" s="151"/>
      <c r="BI63" s="151"/>
      <c r="BJ63" s="151"/>
      <c r="BK63" s="151"/>
      <c r="BL63" s="151"/>
      <c r="BM63" s="151"/>
      <c r="BN63" s="151"/>
      <c r="BO63" s="151"/>
      <c r="BP63" s="151"/>
      <c r="BQ63" s="151"/>
      <c r="BR63" s="74">
        <f t="shared" si="52"/>
        <v>0</v>
      </c>
      <c r="BS63" s="64"/>
      <c r="BT63" s="230">
        <v>0.33779999999999999</v>
      </c>
      <c r="BU63" s="60">
        <f t="shared" si="55"/>
        <v>0</v>
      </c>
      <c r="BV63" s="61">
        <f t="shared" si="56"/>
        <v>0</v>
      </c>
    </row>
    <row r="64" spans="2:74" ht="20.149999999999999" customHeight="1" x14ac:dyDescent="0.35">
      <c r="B64" s="62" t="s">
        <v>37</v>
      </c>
      <c r="C64" s="65"/>
      <c r="D64" s="325"/>
      <c r="E64" s="70" t="s">
        <v>38</v>
      </c>
      <c r="F64" s="151"/>
      <c r="G64" s="151"/>
      <c r="H64" s="151"/>
      <c r="I64" s="151"/>
      <c r="J64" s="151"/>
      <c r="K64" s="151"/>
      <c r="L64" s="151"/>
      <c r="M64" s="151"/>
      <c r="N64" s="151"/>
      <c r="O64" s="151"/>
      <c r="P64" s="151"/>
      <c r="Q64" s="151"/>
      <c r="R64" s="151"/>
      <c r="S64" s="151"/>
      <c r="T64" s="151"/>
      <c r="U64" s="151"/>
      <c r="V64" s="151"/>
      <c r="W64" s="151"/>
      <c r="X64" s="151"/>
      <c r="Y64" s="151"/>
      <c r="Z64" s="151"/>
      <c r="AA64" s="151"/>
      <c r="AB64" s="151"/>
      <c r="AC64" s="151"/>
      <c r="AD64" s="151"/>
      <c r="AE64" s="151"/>
      <c r="AF64" s="151"/>
      <c r="AG64" s="151"/>
      <c r="AH64" s="151"/>
      <c r="AI64" s="151"/>
      <c r="AJ64" s="151"/>
      <c r="AK64" s="151"/>
      <c r="AL64" s="151"/>
      <c r="AM64" s="151"/>
      <c r="AN64" s="151"/>
      <c r="AO64" s="151"/>
      <c r="AP64" s="151"/>
      <c r="AQ64" s="149"/>
      <c r="AR64" s="149"/>
      <c r="AS64" s="149"/>
      <c r="AT64" s="149"/>
      <c r="AU64" s="149"/>
      <c r="AV64" s="149"/>
      <c r="AW64" s="149"/>
      <c r="AX64" s="149"/>
      <c r="AY64" s="149"/>
      <c r="AZ64" s="149"/>
      <c r="BA64" s="149"/>
      <c r="BB64" s="149"/>
      <c r="BC64" s="149"/>
      <c r="BD64" s="149"/>
      <c r="BE64" s="149"/>
      <c r="BF64" s="149"/>
      <c r="BG64" s="149"/>
      <c r="BH64" s="149"/>
      <c r="BI64" s="149"/>
      <c r="BJ64" s="149"/>
      <c r="BK64" s="149"/>
      <c r="BL64" s="149"/>
      <c r="BM64" s="149"/>
      <c r="BN64" s="149"/>
      <c r="BO64" s="149"/>
      <c r="BP64" s="149"/>
      <c r="BQ64" s="149"/>
      <c r="BR64" s="59">
        <f t="shared" si="52"/>
        <v>0</v>
      </c>
      <c r="BS64" s="63"/>
      <c r="BT64" s="230"/>
      <c r="BU64" s="60">
        <f t="shared" si="55"/>
        <v>0</v>
      </c>
      <c r="BV64" s="61">
        <f t="shared" si="56"/>
        <v>0</v>
      </c>
    </row>
    <row r="65" spans="2:74" ht="20.149999999999999" customHeight="1" x14ac:dyDescent="0.35">
      <c r="B65" s="147" t="s">
        <v>48</v>
      </c>
      <c r="C65" s="71"/>
      <c r="D65" s="326"/>
      <c r="E65" s="72" t="s">
        <v>39</v>
      </c>
      <c r="F65" s="151"/>
      <c r="G65" s="151"/>
      <c r="H65" s="149"/>
      <c r="I65" s="151"/>
      <c r="J65" s="151"/>
      <c r="K65" s="151"/>
      <c r="L65" s="151"/>
      <c r="M65" s="151"/>
      <c r="N65" s="151"/>
      <c r="O65" s="151"/>
      <c r="P65" s="151"/>
      <c r="Q65" s="151"/>
      <c r="R65" s="151"/>
      <c r="S65" s="149"/>
      <c r="T65" s="151"/>
      <c r="U65" s="151"/>
      <c r="V65" s="151"/>
      <c r="W65" s="151"/>
      <c r="X65" s="151"/>
      <c r="Y65" s="151"/>
      <c r="Z65" s="151"/>
      <c r="AA65" s="151"/>
      <c r="AB65" s="151"/>
      <c r="AC65" s="151"/>
      <c r="AD65" s="151"/>
      <c r="AE65" s="151"/>
      <c r="AF65" s="151"/>
      <c r="AG65" s="151"/>
      <c r="AH65" s="151"/>
      <c r="AI65" s="151"/>
      <c r="AJ65" s="151"/>
      <c r="AK65" s="151"/>
      <c r="AL65" s="151"/>
      <c r="AM65" s="151"/>
      <c r="AN65" s="151"/>
      <c r="AO65" s="151"/>
      <c r="AP65" s="151"/>
      <c r="AQ65" s="181"/>
      <c r="AR65" s="181"/>
      <c r="AS65" s="181"/>
      <c r="AT65" s="181"/>
      <c r="AU65" s="181"/>
      <c r="AV65" s="181"/>
      <c r="AW65" s="181"/>
      <c r="AX65" s="181"/>
      <c r="AY65" s="181"/>
      <c r="AZ65" s="181"/>
      <c r="BA65" s="181"/>
      <c r="BB65" s="181"/>
      <c r="BC65" s="181"/>
      <c r="BD65" s="181"/>
      <c r="BE65" s="181"/>
      <c r="BF65" s="181"/>
      <c r="BG65" s="181"/>
      <c r="BH65" s="181"/>
      <c r="BI65" s="181"/>
      <c r="BJ65" s="181"/>
      <c r="BK65" s="181"/>
      <c r="BL65" s="181"/>
      <c r="BM65" s="181"/>
      <c r="BN65" s="181"/>
      <c r="BO65" s="181"/>
      <c r="BP65" s="181"/>
      <c r="BQ65" s="181"/>
      <c r="BR65" s="73">
        <f t="shared" si="52"/>
        <v>0</v>
      </c>
      <c r="BS65" s="64">
        <f t="shared" ref="BS65" si="57">BS64*$BV$5</f>
        <v>0</v>
      </c>
      <c r="BT65" s="230"/>
      <c r="BU65" s="60">
        <f t="shared" si="55"/>
        <v>0</v>
      </c>
      <c r="BV65" s="61">
        <f t="shared" si="56"/>
        <v>0</v>
      </c>
    </row>
    <row r="66" spans="2:74" ht="20.149999999999999" customHeight="1" thickBot="1" x14ac:dyDescent="0.4">
      <c r="B66" s="62"/>
      <c r="C66" s="75"/>
      <c r="D66" s="327"/>
      <c r="E66" s="68" t="s">
        <v>50</v>
      </c>
      <c r="F66" s="151"/>
      <c r="G66" s="151"/>
      <c r="H66" s="151"/>
      <c r="I66" s="151"/>
      <c r="J66" s="151"/>
      <c r="K66" s="151"/>
      <c r="L66" s="151"/>
      <c r="M66" s="151"/>
      <c r="N66" s="151"/>
      <c r="O66" s="151"/>
      <c r="P66" s="151"/>
      <c r="Q66" s="151"/>
      <c r="R66" s="151"/>
      <c r="S66" s="151"/>
      <c r="T66" s="151"/>
      <c r="U66" s="151"/>
      <c r="V66" s="151"/>
      <c r="W66" s="151"/>
      <c r="X66" s="151"/>
      <c r="Y66" s="151"/>
      <c r="Z66" s="151"/>
      <c r="AA66" s="151"/>
      <c r="AB66" s="151"/>
      <c r="AC66" s="151"/>
      <c r="AD66" s="151"/>
      <c r="AE66" s="151"/>
      <c r="AF66" s="151"/>
      <c r="AG66" s="151"/>
      <c r="AH66" s="151"/>
      <c r="AI66" s="151"/>
      <c r="AJ66" s="151"/>
      <c r="AK66" s="151"/>
      <c r="AL66" s="151"/>
      <c r="AM66" s="151"/>
      <c r="AN66" s="151"/>
      <c r="AO66" s="151"/>
      <c r="AP66" s="151"/>
      <c r="AQ66" s="151"/>
      <c r="AR66" s="151"/>
      <c r="AS66" s="151"/>
      <c r="AT66" s="151"/>
      <c r="AU66" s="151"/>
      <c r="AV66" s="151"/>
      <c r="AW66" s="151"/>
      <c r="AX66" s="151"/>
      <c r="AY66" s="151"/>
      <c r="AZ66" s="151"/>
      <c r="BA66" s="151"/>
      <c r="BB66" s="151"/>
      <c r="BC66" s="151"/>
      <c r="BD66" s="151"/>
      <c r="BE66" s="151"/>
      <c r="BF66" s="151"/>
      <c r="BG66" s="151"/>
      <c r="BH66" s="151"/>
      <c r="BI66" s="151"/>
      <c r="BJ66" s="151"/>
      <c r="BK66" s="151"/>
      <c r="BL66" s="151"/>
      <c r="BM66" s="151"/>
      <c r="BN66" s="151"/>
      <c r="BO66" s="151"/>
      <c r="BP66" s="151"/>
      <c r="BQ66" s="151"/>
      <c r="BR66" s="74">
        <f t="shared" si="52"/>
        <v>0</v>
      </c>
      <c r="BS66" s="64">
        <f t="shared" ref="BS66" si="58">BS64*$BV$6</f>
        <v>0</v>
      </c>
      <c r="BT66" s="76"/>
      <c r="BU66" s="60">
        <f t="shared" si="55"/>
        <v>0</v>
      </c>
      <c r="BV66" s="61">
        <f t="shared" si="56"/>
        <v>0</v>
      </c>
    </row>
    <row r="67" spans="2:74" ht="20.149999999999999" customHeight="1" x14ac:dyDescent="0.35">
      <c r="B67" s="62" t="s">
        <v>37</v>
      </c>
      <c r="C67" s="65"/>
      <c r="D67" s="325"/>
      <c r="E67" s="70" t="s">
        <v>38</v>
      </c>
      <c r="F67" s="151"/>
      <c r="G67" s="151"/>
      <c r="H67" s="151"/>
      <c r="I67" s="151"/>
      <c r="J67" s="151"/>
      <c r="K67" s="151"/>
      <c r="L67" s="151"/>
      <c r="M67" s="151"/>
      <c r="N67" s="151"/>
      <c r="O67" s="151"/>
      <c r="P67" s="151"/>
      <c r="Q67" s="151"/>
      <c r="R67" s="151"/>
      <c r="S67" s="151"/>
      <c r="T67" s="151"/>
      <c r="U67" s="151"/>
      <c r="V67" s="151"/>
      <c r="W67" s="151"/>
      <c r="X67" s="151"/>
      <c r="Y67" s="151"/>
      <c r="Z67" s="151"/>
      <c r="AA67" s="151"/>
      <c r="AB67" s="151"/>
      <c r="AC67" s="151"/>
      <c r="AD67" s="151"/>
      <c r="AE67" s="151"/>
      <c r="AF67" s="151"/>
      <c r="AG67" s="151"/>
      <c r="AH67" s="151"/>
      <c r="AI67" s="151"/>
      <c r="AJ67" s="151"/>
      <c r="AK67" s="151"/>
      <c r="AL67" s="151"/>
      <c r="AM67" s="151"/>
      <c r="AN67" s="151"/>
      <c r="AO67" s="151"/>
      <c r="AP67" s="151"/>
      <c r="AQ67" s="149"/>
      <c r="AR67" s="149"/>
      <c r="AS67" s="149"/>
      <c r="AT67" s="149"/>
      <c r="AU67" s="149"/>
      <c r="AV67" s="149"/>
      <c r="AW67" s="149"/>
      <c r="AX67" s="149"/>
      <c r="AY67" s="149"/>
      <c r="AZ67" s="149"/>
      <c r="BA67" s="149"/>
      <c r="BB67" s="149"/>
      <c r="BC67" s="149"/>
      <c r="BD67" s="149"/>
      <c r="BE67" s="149"/>
      <c r="BF67" s="149"/>
      <c r="BG67" s="149"/>
      <c r="BH67" s="149"/>
      <c r="BI67" s="149"/>
      <c r="BJ67" s="149"/>
      <c r="BK67" s="149"/>
      <c r="BL67" s="149"/>
      <c r="BM67" s="149"/>
      <c r="BN67" s="149"/>
      <c r="BO67" s="149"/>
      <c r="BP67" s="149"/>
      <c r="BQ67" s="149"/>
      <c r="BR67" s="59">
        <f t="shared" si="52"/>
        <v>0</v>
      </c>
      <c r="BS67" s="63"/>
      <c r="BT67" s="76"/>
      <c r="BU67" s="60">
        <f t="shared" si="55"/>
        <v>0</v>
      </c>
      <c r="BV67" s="61">
        <f t="shared" si="56"/>
        <v>0</v>
      </c>
    </row>
    <row r="68" spans="2:74" ht="20.149999999999999" customHeight="1" x14ac:dyDescent="0.35">
      <c r="B68" s="147" t="s">
        <v>48</v>
      </c>
      <c r="C68" s="71"/>
      <c r="D68" s="326"/>
      <c r="E68" s="72" t="s">
        <v>39</v>
      </c>
      <c r="F68" s="151"/>
      <c r="G68" s="151"/>
      <c r="H68" s="151"/>
      <c r="I68" s="151"/>
      <c r="J68" s="149"/>
      <c r="K68" s="151"/>
      <c r="L68" s="151"/>
      <c r="M68" s="151"/>
      <c r="N68" s="151"/>
      <c r="O68" s="151"/>
      <c r="P68" s="151"/>
      <c r="Q68" s="151"/>
      <c r="R68" s="151"/>
      <c r="S68" s="151"/>
      <c r="T68" s="151"/>
      <c r="U68" s="151"/>
      <c r="V68" s="151"/>
      <c r="W68" s="151"/>
      <c r="X68" s="151"/>
      <c r="Y68" s="151"/>
      <c r="Z68" s="151"/>
      <c r="AA68" s="151"/>
      <c r="AB68" s="151"/>
      <c r="AC68" s="151"/>
      <c r="AD68" s="151"/>
      <c r="AE68" s="151"/>
      <c r="AF68" s="151"/>
      <c r="AG68" s="151"/>
      <c r="AH68" s="151"/>
      <c r="AI68" s="151"/>
      <c r="AJ68" s="151"/>
      <c r="AK68" s="151"/>
      <c r="AL68" s="151"/>
      <c r="AM68" s="151"/>
      <c r="AN68" s="151"/>
      <c r="AO68" s="151"/>
      <c r="AP68" s="151"/>
      <c r="AQ68" s="181"/>
      <c r="AR68" s="181"/>
      <c r="AS68" s="181"/>
      <c r="AT68" s="181"/>
      <c r="AU68" s="181"/>
      <c r="AV68" s="181"/>
      <c r="AW68" s="181"/>
      <c r="AX68" s="181"/>
      <c r="AY68" s="181"/>
      <c r="AZ68" s="181"/>
      <c r="BA68" s="181"/>
      <c r="BB68" s="181"/>
      <c r="BC68" s="181"/>
      <c r="BD68" s="181"/>
      <c r="BE68" s="181"/>
      <c r="BF68" s="181"/>
      <c r="BG68" s="181"/>
      <c r="BH68" s="181"/>
      <c r="BI68" s="181"/>
      <c r="BJ68" s="181"/>
      <c r="BK68" s="181"/>
      <c r="BL68" s="181"/>
      <c r="BM68" s="181"/>
      <c r="BN68" s="181"/>
      <c r="BO68" s="181"/>
      <c r="BP68" s="181"/>
      <c r="BQ68" s="181"/>
      <c r="BR68" s="73">
        <f t="shared" si="52"/>
        <v>0</v>
      </c>
      <c r="BS68" s="64">
        <f t="shared" ref="BS68" si="59">BS67*$BV$5</f>
        <v>0</v>
      </c>
      <c r="BT68" s="76"/>
      <c r="BU68" s="60">
        <f t="shared" si="55"/>
        <v>0</v>
      </c>
      <c r="BV68" s="61">
        <f t="shared" si="56"/>
        <v>0</v>
      </c>
    </row>
    <row r="69" spans="2:74" ht="20.149999999999999" customHeight="1" thickBot="1" x14ac:dyDescent="0.4">
      <c r="B69" s="62"/>
      <c r="C69" s="75"/>
      <c r="D69" s="327"/>
      <c r="E69" s="68" t="s">
        <v>50</v>
      </c>
      <c r="F69" s="151"/>
      <c r="G69" s="151"/>
      <c r="H69" s="151"/>
      <c r="I69" s="151"/>
      <c r="J69" s="151"/>
      <c r="K69" s="151"/>
      <c r="L69" s="151"/>
      <c r="M69" s="151"/>
      <c r="N69" s="151"/>
      <c r="O69" s="151"/>
      <c r="P69" s="151"/>
      <c r="Q69" s="151"/>
      <c r="R69" s="151"/>
      <c r="S69" s="151"/>
      <c r="T69" s="151"/>
      <c r="U69" s="151"/>
      <c r="V69" s="151"/>
      <c r="W69" s="151"/>
      <c r="X69" s="151"/>
      <c r="Y69" s="151"/>
      <c r="Z69" s="151"/>
      <c r="AA69" s="151"/>
      <c r="AB69" s="151"/>
      <c r="AC69" s="151"/>
      <c r="AD69" s="151"/>
      <c r="AE69" s="151"/>
      <c r="AF69" s="151"/>
      <c r="AG69" s="151"/>
      <c r="AH69" s="151"/>
      <c r="AI69" s="151"/>
      <c r="AJ69" s="151"/>
      <c r="AK69" s="151"/>
      <c r="AL69" s="151"/>
      <c r="AM69" s="151"/>
      <c r="AN69" s="151"/>
      <c r="AO69" s="151"/>
      <c r="AP69" s="151"/>
      <c r="AQ69" s="151"/>
      <c r="AR69" s="151"/>
      <c r="AS69" s="151"/>
      <c r="AT69" s="151"/>
      <c r="AU69" s="151"/>
      <c r="AV69" s="151"/>
      <c r="AW69" s="151"/>
      <c r="AX69" s="151"/>
      <c r="AY69" s="151"/>
      <c r="AZ69" s="151"/>
      <c r="BA69" s="151"/>
      <c r="BB69" s="151"/>
      <c r="BC69" s="151"/>
      <c r="BD69" s="151"/>
      <c r="BE69" s="151"/>
      <c r="BF69" s="151"/>
      <c r="BG69" s="151"/>
      <c r="BH69" s="151"/>
      <c r="BI69" s="151"/>
      <c r="BJ69" s="151"/>
      <c r="BK69" s="151"/>
      <c r="BL69" s="151"/>
      <c r="BM69" s="151"/>
      <c r="BN69" s="151"/>
      <c r="BO69" s="151"/>
      <c r="BP69" s="151"/>
      <c r="BQ69" s="151"/>
      <c r="BR69" s="74">
        <f t="shared" si="52"/>
        <v>0</v>
      </c>
      <c r="BS69" s="64">
        <f t="shared" ref="BS69" si="60">BS67*$BV$6</f>
        <v>0</v>
      </c>
      <c r="BT69" s="76"/>
      <c r="BU69" s="60">
        <f t="shared" si="55"/>
        <v>0</v>
      </c>
      <c r="BV69" s="61">
        <f t="shared" si="56"/>
        <v>0</v>
      </c>
    </row>
    <row r="70" spans="2:74" ht="20.149999999999999" customHeight="1" x14ac:dyDescent="0.35">
      <c r="B70" s="62" t="s">
        <v>37</v>
      </c>
      <c r="C70" s="65"/>
      <c r="D70" s="325"/>
      <c r="E70" s="70" t="s">
        <v>38</v>
      </c>
      <c r="F70" s="151"/>
      <c r="G70" s="151"/>
      <c r="H70" s="151"/>
      <c r="I70" s="151"/>
      <c r="J70" s="151"/>
      <c r="K70" s="151"/>
      <c r="L70" s="151"/>
      <c r="M70" s="151"/>
      <c r="N70" s="151"/>
      <c r="O70" s="151"/>
      <c r="P70" s="151"/>
      <c r="Q70" s="151"/>
      <c r="R70" s="151"/>
      <c r="S70" s="151"/>
      <c r="T70" s="151"/>
      <c r="U70" s="151"/>
      <c r="V70" s="151"/>
      <c r="W70" s="151"/>
      <c r="X70" s="151"/>
      <c r="Y70" s="151"/>
      <c r="Z70" s="151"/>
      <c r="AA70" s="151"/>
      <c r="AB70" s="151"/>
      <c r="AC70" s="151"/>
      <c r="AD70" s="151"/>
      <c r="AE70" s="151"/>
      <c r="AF70" s="151"/>
      <c r="AG70" s="151"/>
      <c r="AH70" s="151"/>
      <c r="AI70" s="151"/>
      <c r="AJ70" s="151"/>
      <c r="AK70" s="151"/>
      <c r="AL70" s="151"/>
      <c r="AM70" s="151"/>
      <c r="AN70" s="151"/>
      <c r="AO70" s="151"/>
      <c r="AP70" s="151"/>
      <c r="AQ70" s="149"/>
      <c r="AR70" s="149"/>
      <c r="AS70" s="149"/>
      <c r="AT70" s="149"/>
      <c r="AU70" s="149"/>
      <c r="AV70" s="149"/>
      <c r="AW70" s="149"/>
      <c r="AX70" s="149"/>
      <c r="AY70" s="149"/>
      <c r="AZ70" s="149"/>
      <c r="BA70" s="149"/>
      <c r="BB70" s="149"/>
      <c r="BC70" s="149"/>
      <c r="BD70" s="149"/>
      <c r="BE70" s="149"/>
      <c r="BF70" s="149"/>
      <c r="BG70" s="149"/>
      <c r="BH70" s="149"/>
      <c r="BI70" s="149"/>
      <c r="BJ70" s="149"/>
      <c r="BK70" s="149"/>
      <c r="BL70" s="149"/>
      <c r="BM70" s="149"/>
      <c r="BN70" s="149"/>
      <c r="BO70" s="149"/>
      <c r="BP70" s="149"/>
      <c r="BQ70" s="149"/>
      <c r="BR70" s="59">
        <f t="shared" si="52"/>
        <v>0</v>
      </c>
      <c r="BS70" s="63"/>
      <c r="BT70" s="76"/>
      <c r="BU70" s="60">
        <f t="shared" si="55"/>
        <v>0</v>
      </c>
      <c r="BV70" s="61">
        <f t="shared" si="56"/>
        <v>0</v>
      </c>
    </row>
    <row r="71" spans="2:74" ht="20.149999999999999" customHeight="1" x14ac:dyDescent="0.35">
      <c r="B71" s="147" t="s">
        <v>48</v>
      </c>
      <c r="C71" s="71"/>
      <c r="D71" s="326"/>
      <c r="E71" s="72" t="s">
        <v>39</v>
      </c>
      <c r="F71" s="151"/>
      <c r="G71" s="151"/>
      <c r="H71" s="151"/>
      <c r="I71" s="151"/>
      <c r="J71" s="151"/>
      <c r="K71" s="151"/>
      <c r="L71" s="151"/>
      <c r="M71" s="151"/>
      <c r="N71" s="151"/>
      <c r="O71" s="151"/>
      <c r="P71" s="151"/>
      <c r="Q71" s="151"/>
      <c r="R71" s="151"/>
      <c r="S71" s="151"/>
      <c r="T71" s="151"/>
      <c r="U71" s="151"/>
      <c r="V71" s="151"/>
      <c r="W71" s="151"/>
      <c r="X71" s="151"/>
      <c r="Y71" s="151"/>
      <c r="Z71" s="151"/>
      <c r="AA71" s="151"/>
      <c r="AB71" s="151"/>
      <c r="AC71" s="151"/>
      <c r="AD71" s="151"/>
      <c r="AE71" s="151"/>
      <c r="AF71" s="151"/>
      <c r="AG71" s="151"/>
      <c r="AH71" s="151"/>
      <c r="AI71" s="151"/>
      <c r="AJ71" s="151"/>
      <c r="AK71" s="151"/>
      <c r="AL71" s="151"/>
      <c r="AM71" s="151"/>
      <c r="AN71" s="151"/>
      <c r="AO71" s="151"/>
      <c r="AP71" s="151"/>
      <c r="AQ71" s="181"/>
      <c r="AR71" s="181"/>
      <c r="AS71" s="181"/>
      <c r="AT71" s="181"/>
      <c r="AU71" s="181"/>
      <c r="AV71" s="181"/>
      <c r="AW71" s="181"/>
      <c r="AX71" s="181"/>
      <c r="AY71" s="181"/>
      <c r="AZ71" s="181"/>
      <c r="BA71" s="181"/>
      <c r="BB71" s="181"/>
      <c r="BC71" s="181"/>
      <c r="BD71" s="181"/>
      <c r="BE71" s="181"/>
      <c r="BF71" s="181"/>
      <c r="BG71" s="181"/>
      <c r="BH71" s="181"/>
      <c r="BI71" s="181"/>
      <c r="BJ71" s="181"/>
      <c r="BK71" s="181"/>
      <c r="BL71" s="181"/>
      <c r="BM71" s="181"/>
      <c r="BN71" s="181"/>
      <c r="BO71" s="181"/>
      <c r="BP71" s="181"/>
      <c r="BQ71" s="181"/>
      <c r="BR71" s="73">
        <f t="shared" si="52"/>
        <v>0</v>
      </c>
      <c r="BS71" s="64">
        <f t="shared" ref="BS71" si="61">BS70*$BV$5</f>
        <v>0</v>
      </c>
      <c r="BT71" s="76"/>
      <c r="BU71" s="60">
        <f t="shared" si="55"/>
        <v>0</v>
      </c>
      <c r="BV71" s="61">
        <f t="shared" si="56"/>
        <v>0</v>
      </c>
    </row>
    <row r="72" spans="2:74" ht="20.149999999999999" customHeight="1" thickBot="1" x14ac:dyDescent="0.4">
      <c r="B72" s="62"/>
      <c r="C72" s="75"/>
      <c r="D72" s="327"/>
      <c r="E72" s="68" t="s">
        <v>50</v>
      </c>
      <c r="F72" s="151"/>
      <c r="G72" s="151"/>
      <c r="H72" s="151"/>
      <c r="I72" s="151"/>
      <c r="J72" s="151"/>
      <c r="K72" s="151"/>
      <c r="L72" s="151"/>
      <c r="M72" s="151"/>
      <c r="N72" s="151"/>
      <c r="O72" s="151"/>
      <c r="P72" s="151"/>
      <c r="Q72" s="151"/>
      <c r="R72" s="151"/>
      <c r="S72" s="151"/>
      <c r="T72" s="151"/>
      <c r="U72" s="151"/>
      <c r="V72" s="151"/>
      <c r="W72" s="151"/>
      <c r="X72" s="151"/>
      <c r="Y72" s="151"/>
      <c r="Z72" s="151"/>
      <c r="AA72" s="151"/>
      <c r="AB72" s="151"/>
      <c r="AC72" s="151"/>
      <c r="AD72" s="151"/>
      <c r="AE72" s="151"/>
      <c r="AF72" s="151"/>
      <c r="AG72" s="151"/>
      <c r="AH72" s="151"/>
      <c r="AI72" s="151"/>
      <c r="AJ72" s="151"/>
      <c r="AK72" s="151"/>
      <c r="AL72" s="151"/>
      <c r="AM72" s="151"/>
      <c r="AN72" s="151"/>
      <c r="AO72" s="151"/>
      <c r="AP72" s="151"/>
      <c r="AQ72" s="151"/>
      <c r="AR72" s="151"/>
      <c r="AS72" s="151"/>
      <c r="AT72" s="151"/>
      <c r="AU72" s="151"/>
      <c r="AV72" s="151"/>
      <c r="AW72" s="151"/>
      <c r="AX72" s="151"/>
      <c r="AY72" s="151"/>
      <c r="AZ72" s="151"/>
      <c r="BA72" s="151"/>
      <c r="BB72" s="151"/>
      <c r="BC72" s="151"/>
      <c r="BD72" s="151"/>
      <c r="BE72" s="151"/>
      <c r="BF72" s="151"/>
      <c r="BG72" s="151"/>
      <c r="BH72" s="151"/>
      <c r="BI72" s="151"/>
      <c r="BJ72" s="151"/>
      <c r="BK72" s="151"/>
      <c r="BL72" s="151"/>
      <c r="BM72" s="151"/>
      <c r="BN72" s="151"/>
      <c r="BO72" s="151"/>
      <c r="BP72" s="151"/>
      <c r="BQ72" s="151"/>
      <c r="BR72" s="74">
        <f t="shared" si="52"/>
        <v>0</v>
      </c>
      <c r="BS72" s="64">
        <f t="shared" ref="BS72" si="62">BS70*$BV$6</f>
        <v>0</v>
      </c>
      <c r="BT72" s="76"/>
      <c r="BU72" s="60">
        <f t="shared" si="55"/>
        <v>0</v>
      </c>
      <c r="BV72" s="61">
        <f t="shared" si="56"/>
        <v>0</v>
      </c>
    </row>
    <row r="73" spans="2:74" ht="20.149999999999999" customHeight="1" x14ac:dyDescent="0.35">
      <c r="B73" s="62" t="s">
        <v>37</v>
      </c>
      <c r="C73" s="65"/>
      <c r="D73" s="325"/>
      <c r="E73" s="70" t="s">
        <v>38</v>
      </c>
      <c r="F73" s="151"/>
      <c r="G73" s="151"/>
      <c r="H73" s="151"/>
      <c r="I73" s="151"/>
      <c r="J73" s="151"/>
      <c r="K73" s="151"/>
      <c r="L73" s="151"/>
      <c r="M73" s="151"/>
      <c r="N73" s="151"/>
      <c r="O73" s="151"/>
      <c r="P73" s="151"/>
      <c r="Q73" s="151"/>
      <c r="R73" s="151"/>
      <c r="S73" s="151"/>
      <c r="T73" s="151"/>
      <c r="U73" s="151"/>
      <c r="V73" s="151"/>
      <c r="W73" s="151"/>
      <c r="X73" s="151"/>
      <c r="Y73" s="151"/>
      <c r="Z73" s="151"/>
      <c r="AA73" s="151"/>
      <c r="AB73" s="151"/>
      <c r="AC73" s="151"/>
      <c r="AD73" s="151"/>
      <c r="AE73" s="151"/>
      <c r="AF73" s="151"/>
      <c r="AG73" s="151"/>
      <c r="AH73" s="151"/>
      <c r="AI73" s="151"/>
      <c r="AJ73" s="151"/>
      <c r="AK73" s="151"/>
      <c r="AL73" s="151"/>
      <c r="AM73" s="151"/>
      <c r="AN73" s="151"/>
      <c r="AO73" s="151"/>
      <c r="AP73" s="151"/>
      <c r="AQ73" s="149"/>
      <c r="AR73" s="149"/>
      <c r="AS73" s="149"/>
      <c r="AT73" s="149"/>
      <c r="AU73" s="149"/>
      <c r="AV73" s="149"/>
      <c r="AW73" s="149"/>
      <c r="AX73" s="149"/>
      <c r="AY73" s="149"/>
      <c r="AZ73" s="149"/>
      <c r="BA73" s="149"/>
      <c r="BB73" s="149"/>
      <c r="BC73" s="149"/>
      <c r="BD73" s="149"/>
      <c r="BE73" s="149"/>
      <c r="BF73" s="149"/>
      <c r="BG73" s="149"/>
      <c r="BH73" s="149"/>
      <c r="BI73" s="149"/>
      <c r="BJ73" s="149"/>
      <c r="BK73" s="149"/>
      <c r="BL73" s="149"/>
      <c r="BM73" s="149"/>
      <c r="BN73" s="149"/>
      <c r="BO73" s="149"/>
      <c r="BP73" s="149"/>
      <c r="BQ73" s="149"/>
      <c r="BR73" s="59">
        <f t="shared" si="52"/>
        <v>0</v>
      </c>
      <c r="BS73" s="63"/>
      <c r="BT73" s="76"/>
      <c r="BU73" s="60">
        <f t="shared" si="55"/>
        <v>0</v>
      </c>
      <c r="BV73" s="61">
        <f t="shared" si="56"/>
        <v>0</v>
      </c>
    </row>
    <row r="74" spans="2:74" ht="20.149999999999999" customHeight="1" x14ac:dyDescent="0.35">
      <c r="B74" s="147" t="s">
        <v>48</v>
      </c>
      <c r="C74" s="71"/>
      <c r="D74" s="326"/>
      <c r="E74" s="72" t="s">
        <v>39</v>
      </c>
      <c r="F74" s="149"/>
      <c r="G74" s="151"/>
      <c r="H74" s="151"/>
      <c r="I74" s="151"/>
      <c r="J74" s="151"/>
      <c r="K74" s="151"/>
      <c r="L74" s="151"/>
      <c r="M74" s="151"/>
      <c r="N74" s="151"/>
      <c r="O74" s="151"/>
      <c r="P74" s="151"/>
      <c r="Q74" s="151"/>
      <c r="R74" s="151"/>
      <c r="S74" s="151"/>
      <c r="T74" s="151"/>
      <c r="U74" s="151"/>
      <c r="V74" s="151"/>
      <c r="W74" s="151"/>
      <c r="X74" s="151"/>
      <c r="Y74" s="151"/>
      <c r="Z74" s="151"/>
      <c r="AA74" s="151"/>
      <c r="AB74" s="151"/>
      <c r="AC74" s="151"/>
      <c r="AD74" s="151"/>
      <c r="AE74" s="151"/>
      <c r="AF74" s="151"/>
      <c r="AG74" s="151"/>
      <c r="AH74" s="151"/>
      <c r="AI74" s="151"/>
      <c r="AJ74" s="151"/>
      <c r="AK74" s="151"/>
      <c r="AL74" s="151"/>
      <c r="AM74" s="151"/>
      <c r="AN74" s="151"/>
      <c r="AO74" s="151"/>
      <c r="AP74" s="151"/>
      <c r="AQ74" s="181"/>
      <c r="AR74" s="181"/>
      <c r="AS74" s="181"/>
      <c r="AT74" s="181"/>
      <c r="AU74" s="181"/>
      <c r="AV74" s="181"/>
      <c r="AW74" s="181"/>
      <c r="AX74" s="181"/>
      <c r="AY74" s="181"/>
      <c r="AZ74" s="181"/>
      <c r="BA74" s="181"/>
      <c r="BB74" s="181"/>
      <c r="BC74" s="181"/>
      <c r="BD74" s="181"/>
      <c r="BE74" s="181"/>
      <c r="BF74" s="181"/>
      <c r="BG74" s="181"/>
      <c r="BH74" s="181"/>
      <c r="BI74" s="181"/>
      <c r="BJ74" s="181"/>
      <c r="BK74" s="181"/>
      <c r="BL74" s="181"/>
      <c r="BM74" s="181"/>
      <c r="BN74" s="181"/>
      <c r="BO74" s="181"/>
      <c r="BP74" s="181"/>
      <c r="BQ74" s="181"/>
      <c r="BR74" s="73">
        <f t="shared" si="52"/>
        <v>0</v>
      </c>
      <c r="BS74" s="64">
        <f t="shared" ref="BS74" si="63">BS73*$BV$5</f>
        <v>0</v>
      </c>
      <c r="BT74" s="76"/>
      <c r="BU74" s="60">
        <f t="shared" si="55"/>
        <v>0</v>
      </c>
      <c r="BV74" s="61">
        <f t="shared" si="56"/>
        <v>0</v>
      </c>
    </row>
    <row r="75" spans="2:74" ht="20.149999999999999" customHeight="1" thickBot="1" x14ac:dyDescent="0.4">
      <c r="B75" s="62"/>
      <c r="C75" s="75"/>
      <c r="D75" s="327"/>
      <c r="E75" s="68" t="s">
        <v>50</v>
      </c>
      <c r="F75" s="151"/>
      <c r="G75" s="151"/>
      <c r="H75" s="151"/>
      <c r="I75" s="151"/>
      <c r="J75" s="151"/>
      <c r="K75" s="151"/>
      <c r="L75" s="151"/>
      <c r="M75" s="151"/>
      <c r="N75" s="151"/>
      <c r="O75" s="151"/>
      <c r="P75" s="151"/>
      <c r="Q75" s="151"/>
      <c r="R75" s="151"/>
      <c r="S75" s="151"/>
      <c r="T75" s="151"/>
      <c r="U75" s="151"/>
      <c r="V75" s="151"/>
      <c r="W75" s="151"/>
      <c r="X75" s="151"/>
      <c r="Y75" s="151"/>
      <c r="Z75" s="151"/>
      <c r="AA75" s="151"/>
      <c r="AB75" s="151"/>
      <c r="AC75" s="151"/>
      <c r="AD75" s="151"/>
      <c r="AE75" s="151"/>
      <c r="AF75" s="151"/>
      <c r="AG75" s="151"/>
      <c r="AH75" s="151"/>
      <c r="AI75" s="151"/>
      <c r="AJ75" s="151"/>
      <c r="AK75" s="151"/>
      <c r="AL75" s="151"/>
      <c r="AM75" s="151"/>
      <c r="AN75" s="151"/>
      <c r="AO75" s="151"/>
      <c r="AP75" s="151"/>
      <c r="AQ75" s="151"/>
      <c r="AR75" s="151"/>
      <c r="AS75" s="151"/>
      <c r="AT75" s="151"/>
      <c r="AU75" s="151"/>
      <c r="AV75" s="151"/>
      <c r="AW75" s="151"/>
      <c r="AX75" s="151"/>
      <c r="AY75" s="151"/>
      <c r="AZ75" s="151"/>
      <c r="BA75" s="151"/>
      <c r="BB75" s="151"/>
      <c r="BC75" s="151"/>
      <c r="BD75" s="151"/>
      <c r="BE75" s="151"/>
      <c r="BF75" s="151"/>
      <c r="BG75" s="151"/>
      <c r="BH75" s="151"/>
      <c r="BI75" s="151"/>
      <c r="BJ75" s="151"/>
      <c r="BK75" s="151"/>
      <c r="BL75" s="151"/>
      <c r="BM75" s="151"/>
      <c r="BN75" s="151"/>
      <c r="BO75" s="151"/>
      <c r="BP75" s="151"/>
      <c r="BQ75" s="151"/>
      <c r="BR75" s="74">
        <f t="shared" si="52"/>
        <v>0</v>
      </c>
      <c r="BS75" s="64">
        <f t="shared" ref="BS75" si="64">BS73*$BV$6</f>
        <v>0</v>
      </c>
      <c r="BT75" s="76"/>
      <c r="BU75" s="60">
        <f t="shared" si="55"/>
        <v>0</v>
      </c>
      <c r="BV75" s="61">
        <f t="shared" si="56"/>
        <v>0</v>
      </c>
    </row>
    <row r="76" spans="2:74" ht="20.149999999999999" customHeight="1" x14ac:dyDescent="0.35">
      <c r="B76" s="62" t="s">
        <v>37</v>
      </c>
      <c r="C76" s="65"/>
      <c r="D76" s="325"/>
      <c r="E76" s="70" t="s">
        <v>38</v>
      </c>
      <c r="F76" s="151"/>
      <c r="G76" s="151"/>
      <c r="H76" s="151"/>
      <c r="I76" s="151"/>
      <c r="J76" s="151"/>
      <c r="K76" s="151"/>
      <c r="L76" s="151"/>
      <c r="M76" s="151"/>
      <c r="N76" s="151"/>
      <c r="O76" s="151"/>
      <c r="P76" s="151"/>
      <c r="Q76" s="151"/>
      <c r="R76" s="151"/>
      <c r="S76" s="151"/>
      <c r="T76" s="151"/>
      <c r="U76" s="151"/>
      <c r="V76" s="149"/>
      <c r="W76" s="151"/>
      <c r="X76" s="151"/>
      <c r="Y76" s="151"/>
      <c r="Z76" s="151"/>
      <c r="AA76" s="151"/>
      <c r="AB76" s="151"/>
      <c r="AC76" s="151"/>
      <c r="AD76" s="151"/>
      <c r="AE76" s="151"/>
      <c r="AF76" s="151"/>
      <c r="AG76" s="151"/>
      <c r="AH76" s="151"/>
      <c r="AI76" s="151"/>
      <c r="AJ76" s="151"/>
      <c r="AK76" s="151"/>
      <c r="AL76" s="151"/>
      <c r="AM76" s="151"/>
      <c r="AN76" s="151"/>
      <c r="AO76" s="151"/>
      <c r="AP76" s="151"/>
      <c r="AQ76" s="149"/>
      <c r="AR76" s="149"/>
      <c r="AS76" s="149"/>
      <c r="AT76" s="149"/>
      <c r="AU76" s="149"/>
      <c r="AV76" s="149"/>
      <c r="AW76" s="149"/>
      <c r="AX76" s="149"/>
      <c r="AY76" s="149"/>
      <c r="AZ76" s="149"/>
      <c r="BA76" s="149"/>
      <c r="BB76" s="149"/>
      <c r="BC76" s="149"/>
      <c r="BD76" s="149"/>
      <c r="BE76" s="149"/>
      <c r="BF76" s="149"/>
      <c r="BG76" s="149"/>
      <c r="BH76" s="149"/>
      <c r="BI76" s="149"/>
      <c r="BJ76" s="149"/>
      <c r="BK76" s="149"/>
      <c r="BL76" s="149"/>
      <c r="BM76" s="149"/>
      <c r="BN76" s="149"/>
      <c r="BO76" s="149"/>
      <c r="BP76" s="149"/>
      <c r="BQ76" s="149"/>
      <c r="BR76" s="59">
        <f t="shared" si="52"/>
        <v>0</v>
      </c>
      <c r="BS76" s="63"/>
      <c r="BT76" s="76"/>
      <c r="BU76" s="60">
        <f t="shared" si="55"/>
        <v>0</v>
      </c>
      <c r="BV76" s="61">
        <f t="shared" si="56"/>
        <v>0</v>
      </c>
    </row>
    <row r="77" spans="2:74" ht="20.149999999999999" customHeight="1" x14ac:dyDescent="0.35">
      <c r="B77" s="147" t="s">
        <v>48</v>
      </c>
      <c r="C77" s="71"/>
      <c r="D77" s="326"/>
      <c r="E77" s="72" t="s">
        <v>39</v>
      </c>
      <c r="F77" s="149"/>
      <c r="G77" s="151"/>
      <c r="H77" s="151"/>
      <c r="I77" s="151"/>
      <c r="J77" s="151"/>
      <c r="K77" s="151"/>
      <c r="L77" s="151"/>
      <c r="M77" s="151"/>
      <c r="N77" s="151"/>
      <c r="O77" s="151"/>
      <c r="P77" s="151"/>
      <c r="Q77" s="151"/>
      <c r="R77" s="151"/>
      <c r="S77" s="151"/>
      <c r="T77" s="151"/>
      <c r="U77" s="151"/>
      <c r="V77" s="151"/>
      <c r="W77" s="151"/>
      <c r="X77" s="151"/>
      <c r="Y77" s="151"/>
      <c r="Z77" s="151"/>
      <c r="AA77" s="151"/>
      <c r="AB77" s="151"/>
      <c r="AC77" s="151"/>
      <c r="AD77" s="151"/>
      <c r="AE77" s="151"/>
      <c r="AF77" s="151"/>
      <c r="AG77" s="151"/>
      <c r="AH77" s="151"/>
      <c r="AI77" s="151"/>
      <c r="AJ77" s="151"/>
      <c r="AK77" s="151"/>
      <c r="AL77" s="151"/>
      <c r="AM77" s="151"/>
      <c r="AN77" s="151"/>
      <c r="AO77" s="151"/>
      <c r="AP77" s="151"/>
      <c r="AQ77" s="181"/>
      <c r="AR77" s="181"/>
      <c r="AS77" s="181"/>
      <c r="AT77" s="181"/>
      <c r="AU77" s="181"/>
      <c r="AV77" s="181"/>
      <c r="AW77" s="181"/>
      <c r="AX77" s="181"/>
      <c r="AY77" s="181"/>
      <c r="AZ77" s="181"/>
      <c r="BA77" s="181"/>
      <c r="BB77" s="181"/>
      <c r="BC77" s="181"/>
      <c r="BD77" s="181"/>
      <c r="BE77" s="181"/>
      <c r="BF77" s="181"/>
      <c r="BG77" s="181"/>
      <c r="BH77" s="181"/>
      <c r="BI77" s="181"/>
      <c r="BJ77" s="181"/>
      <c r="BK77" s="181"/>
      <c r="BL77" s="181"/>
      <c r="BM77" s="181"/>
      <c r="BN77" s="181"/>
      <c r="BO77" s="181"/>
      <c r="BP77" s="181"/>
      <c r="BQ77" s="181"/>
      <c r="BR77" s="73">
        <f t="shared" si="52"/>
        <v>0</v>
      </c>
      <c r="BS77" s="64">
        <f t="shared" ref="BS77" si="65">BS76*$BV$5</f>
        <v>0</v>
      </c>
      <c r="BT77" s="76"/>
      <c r="BU77" s="60">
        <f t="shared" si="55"/>
        <v>0</v>
      </c>
      <c r="BV77" s="61">
        <f t="shared" si="56"/>
        <v>0</v>
      </c>
    </row>
    <row r="78" spans="2:74" ht="20.149999999999999" customHeight="1" thickBot="1" x14ac:dyDescent="0.4">
      <c r="B78" s="62"/>
      <c r="C78" s="75"/>
      <c r="D78" s="327"/>
      <c r="E78" s="68" t="s">
        <v>50</v>
      </c>
      <c r="F78" s="151"/>
      <c r="G78" s="151"/>
      <c r="H78" s="151"/>
      <c r="I78" s="151"/>
      <c r="J78" s="151"/>
      <c r="K78" s="151"/>
      <c r="L78" s="151"/>
      <c r="M78" s="151"/>
      <c r="N78" s="151"/>
      <c r="O78" s="151"/>
      <c r="P78" s="151"/>
      <c r="Q78" s="151"/>
      <c r="R78" s="151"/>
      <c r="S78" s="151"/>
      <c r="T78" s="151"/>
      <c r="U78" s="151"/>
      <c r="V78" s="151"/>
      <c r="W78" s="151"/>
      <c r="X78" s="151"/>
      <c r="Y78" s="151"/>
      <c r="Z78" s="151"/>
      <c r="AA78" s="151"/>
      <c r="AB78" s="151"/>
      <c r="AC78" s="151"/>
      <c r="AD78" s="151"/>
      <c r="AE78" s="151"/>
      <c r="AF78" s="151"/>
      <c r="AG78" s="151"/>
      <c r="AH78" s="151"/>
      <c r="AI78" s="151"/>
      <c r="AJ78" s="151"/>
      <c r="AK78" s="151"/>
      <c r="AL78" s="151"/>
      <c r="AM78" s="151"/>
      <c r="AN78" s="151"/>
      <c r="AO78" s="151"/>
      <c r="AP78" s="151"/>
      <c r="AQ78" s="151"/>
      <c r="AR78" s="151"/>
      <c r="AS78" s="151"/>
      <c r="AT78" s="151"/>
      <c r="AU78" s="151"/>
      <c r="AV78" s="151"/>
      <c r="AW78" s="151"/>
      <c r="AX78" s="151"/>
      <c r="AY78" s="151"/>
      <c r="AZ78" s="151"/>
      <c r="BA78" s="151"/>
      <c r="BB78" s="151"/>
      <c r="BC78" s="151"/>
      <c r="BD78" s="151"/>
      <c r="BE78" s="151"/>
      <c r="BF78" s="151"/>
      <c r="BG78" s="151"/>
      <c r="BH78" s="151"/>
      <c r="BI78" s="151"/>
      <c r="BJ78" s="151"/>
      <c r="BK78" s="151"/>
      <c r="BL78" s="151"/>
      <c r="BM78" s="151"/>
      <c r="BN78" s="151"/>
      <c r="BO78" s="151"/>
      <c r="BP78" s="151"/>
      <c r="BQ78" s="151"/>
      <c r="BR78" s="74">
        <f t="shared" si="52"/>
        <v>0</v>
      </c>
      <c r="BS78" s="64">
        <f t="shared" ref="BS78" si="66">BS76*$BV$6</f>
        <v>0</v>
      </c>
      <c r="BT78" s="76"/>
      <c r="BU78" s="60">
        <f t="shared" si="55"/>
        <v>0</v>
      </c>
      <c r="BV78" s="61">
        <f t="shared" si="56"/>
        <v>0</v>
      </c>
    </row>
    <row r="79" spans="2:74" ht="20.149999999999999" customHeight="1" x14ac:dyDescent="0.35">
      <c r="B79" s="62" t="s">
        <v>37</v>
      </c>
      <c r="C79" s="65"/>
      <c r="D79" s="325"/>
      <c r="E79" s="70" t="s">
        <v>38</v>
      </c>
      <c r="F79" s="151"/>
      <c r="G79" s="151"/>
      <c r="H79" s="151"/>
      <c r="I79" s="151"/>
      <c r="J79" s="151"/>
      <c r="K79" s="151"/>
      <c r="L79" s="151"/>
      <c r="M79" s="151"/>
      <c r="N79" s="151"/>
      <c r="O79" s="151"/>
      <c r="P79" s="151"/>
      <c r="Q79" s="151"/>
      <c r="R79" s="151"/>
      <c r="S79" s="151"/>
      <c r="T79" s="151"/>
      <c r="U79" s="151"/>
      <c r="V79" s="151"/>
      <c r="W79" s="151"/>
      <c r="X79" s="151"/>
      <c r="Y79" s="151"/>
      <c r="Z79" s="151"/>
      <c r="AA79" s="151"/>
      <c r="AB79" s="151"/>
      <c r="AC79" s="151"/>
      <c r="AD79" s="151"/>
      <c r="AE79" s="151"/>
      <c r="AF79" s="151"/>
      <c r="AG79" s="151"/>
      <c r="AH79" s="151"/>
      <c r="AI79" s="151"/>
      <c r="AJ79" s="151"/>
      <c r="AK79" s="151"/>
      <c r="AL79" s="151"/>
      <c r="AM79" s="151"/>
      <c r="AN79" s="151"/>
      <c r="AO79" s="151"/>
      <c r="AP79" s="151"/>
      <c r="AQ79" s="149"/>
      <c r="AR79" s="149"/>
      <c r="AS79" s="149"/>
      <c r="AT79" s="149"/>
      <c r="AU79" s="149"/>
      <c r="AV79" s="149"/>
      <c r="AW79" s="149"/>
      <c r="AX79" s="149"/>
      <c r="AY79" s="149"/>
      <c r="AZ79" s="149"/>
      <c r="BA79" s="149"/>
      <c r="BB79" s="149"/>
      <c r="BC79" s="149"/>
      <c r="BD79" s="149"/>
      <c r="BE79" s="149"/>
      <c r="BF79" s="149"/>
      <c r="BG79" s="149"/>
      <c r="BH79" s="149"/>
      <c r="BI79" s="149"/>
      <c r="BJ79" s="149"/>
      <c r="BK79" s="149"/>
      <c r="BL79" s="149"/>
      <c r="BM79" s="149"/>
      <c r="BN79" s="149"/>
      <c r="BO79" s="149"/>
      <c r="BP79" s="149"/>
      <c r="BQ79" s="149"/>
      <c r="BR79" s="59">
        <f t="shared" si="52"/>
        <v>0</v>
      </c>
      <c r="BS79" s="63"/>
      <c r="BT79" s="76"/>
      <c r="BU79" s="60">
        <f t="shared" si="55"/>
        <v>0</v>
      </c>
      <c r="BV79" s="61">
        <f t="shared" si="56"/>
        <v>0</v>
      </c>
    </row>
    <row r="80" spans="2:74" ht="20.149999999999999" customHeight="1" x14ac:dyDescent="0.35">
      <c r="B80" s="147" t="s">
        <v>48</v>
      </c>
      <c r="C80" s="71"/>
      <c r="D80" s="326"/>
      <c r="E80" s="72" t="s">
        <v>39</v>
      </c>
      <c r="F80" s="151"/>
      <c r="G80" s="151"/>
      <c r="H80" s="151"/>
      <c r="I80" s="151"/>
      <c r="J80" s="151"/>
      <c r="K80" s="151"/>
      <c r="L80" s="151"/>
      <c r="M80" s="151"/>
      <c r="N80" s="151"/>
      <c r="O80" s="151"/>
      <c r="P80" s="151"/>
      <c r="Q80" s="151"/>
      <c r="R80" s="151"/>
      <c r="S80" s="151"/>
      <c r="T80" s="151"/>
      <c r="U80" s="151"/>
      <c r="V80" s="151"/>
      <c r="W80" s="151"/>
      <c r="X80" s="151"/>
      <c r="Y80" s="151"/>
      <c r="Z80" s="151"/>
      <c r="AA80" s="151"/>
      <c r="AB80" s="151"/>
      <c r="AC80" s="151"/>
      <c r="AD80" s="151"/>
      <c r="AE80" s="151"/>
      <c r="AF80" s="151"/>
      <c r="AG80" s="151"/>
      <c r="AH80" s="151"/>
      <c r="AI80" s="151"/>
      <c r="AJ80" s="151"/>
      <c r="AK80" s="151"/>
      <c r="AL80" s="151"/>
      <c r="AM80" s="151"/>
      <c r="AN80" s="151"/>
      <c r="AO80" s="151"/>
      <c r="AP80" s="151"/>
      <c r="AQ80" s="181"/>
      <c r="AR80" s="181"/>
      <c r="AS80" s="181"/>
      <c r="AT80" s="181"/>
      <c r="AU80" s="181"/>
      <c r="AV80" s="181"/>
      <c r="AW80" s="181"/>
      <c r="AX80" s="181"/>
      <c r="AY80" s="181"/>
      <c r="AZ80" s="181"/>
      <c r="BA80" s="181"/>
      <c r="BB80" s="181"/>
      <c r="BC80" s="181"/>
      <c r="BD80" s="181"/>
      <c r="BE80" s="181"/>
      <c r="BF80" s="181"/>
      <c r="BG80" s="181"/>
      <c r="BH80" s="181"/>
      <c r="BI80" s="181"/>
      <c r="BJ80" s="181"/>
      <c r="BK80" s="181"/>
      <c r="BL80" s="181"/>
      <c r="BM80" s="181"/>
      <c r="BN80" s="181"/>
      <c r="BO80" s="181"/>
      <c r="BP80" s="181"/>
      <c r="BQ80" s="181"/>
      <c r="BR80" s="73">
        <f t="shared" si="52"/>
        <v>0</v>
      </c>
      <c r="BS80" s="64">
        <f t="shared" ref="BS80" si="67">BS79*$BV$5</f>
        <v>0</v>
      </c>
      <c r="BT80" s="76"/>
      <c r="BU80" s="60">
        <f t="shared" si="55"/>
        <v>0</v>
      </c>
      <c r="BV80" s="61">
        <f t="shared" si="56"/>
        <v>0</v>
      </c>
    </row>
    <row r="81" spans="2:74" ht="20.149999999999999" customHeight="1" thickBot="1" x14ac:dyDescent="0.4">
      <c r="B81" s="62"/>
      <c r="C81" s="75"/>
      <c r="D81" s="327"/>
      <c r="E81" s="68" t="s">
        <v>50</v>
      </c>
      <c r="F81" s="151"/>
      <c r="G81" s="151"/>
      <c r="H81" s="151"/>
      <c r="I81" s="151"/>
      <c r="J81" s="151"/>
      <c r="K81" s="151"/>
      <c r="L81" s="151"/>
      <c r="M81" s="151"/>
      <c r="N81" s="151"/>
      <c r="O81" s="151"/>
      <c r="P81" s="151"/>
      <c r="Q81" s="151"/>
      <c r="R81" s="151"/>
      <c r="S81" s="151"/>
      <c r="T81" s="151"/>
      <c r="U81" s="151"/>
      <c r="V81" s="151"/>
      <c r="W81" s="151"/>
      <c r="X81" s="151"/>
      <c r="Y81" s="151"/>
      <c r="Z81" s="151"/>
      <c r="AA81" s="151"/>
      <c r="AB81" s="151"/>
      <c r="AC81" s="151"/>
      <c r="AD81" s="151"/>
      <c r="AE81" s="151"/>
      <c r="AF81" s="151"/>
      <c r="AG81" s="151"/>
      <c r="AH81" s="151"/>
      <c r="AI81" s="151"/>
      <c r="AJ81" s="151"/>
      <c r="AK81" s="151"/>
      <c r="AL81" s="151"/>
      <c r="AM81" s="151"/>
      <c r="AN81" s="151"/>
      <c r="AO81" s="151"/>
      <c r="AP81" s="151"/>
      <c r="AQ81" s="151"/>
      <c r="AR81" s="151"/>
      <c r="AS81" s="151"/>
      <c r="AT81" s="151"/>
      <c r="AU81" s="151"/>
      <c r="AV81" s="151"/>
      <c r="AW81" s="151"/>
      <c r="AX81" s="151"/>
      <c r="AY81" s="151"/>
      <c r="AZ81" s="151"/>
      <c r="BA81" s="151"/>
      <c r="BB81" s="151"/>
      <c r="BC81" s="151"/>
      <c r="BD81" s="151"/>
      <c r="BE81" s="151"/>
      <c r="BF81" s="151"/>
      <c r="BG81" s="151"/>
      <c r="BH81" s="151"/>
      <c r="BI81" s="151"/>
      <c r="BJ81" s="151"/>
      <c r="BK81" s="151"/>
      <c r="BL81" s="151"/>
      <c r="BM81" s="151"/>
      <c r="BN81" s="151"/>
      <c r="BO81" s="151"/>
      <c r="BP81" s="151"/>
      <c r="BQ81" s="151"/>
      <c r="BR81" s="74">
        <f t="shared" si="52"/>
        <v>0</v>
      </c>
      <c r="BS81" s="64">
        <f t="shared" ref="BS81" si="68">BS79*$BV$6</f>
        <v>0</v>
      </c>
      <c r="BT81" s="76"/>
      <c r="BU81" s="60">
        <f t="shared" si="55"/>
        <v>0</v>
      </c>
      <c r="BV81" s="61">
        <f t="shared" si="56"/>
        <v>0</v>
      </c>
    </row>
    <row r="82" spans="2:74" ht="20.149999999999999" customHeight="1" x14ac:dyDescent="0.35">
      <c r="B82" s="62" t="s">
        <v>37</v>
      </c>
      <c r="C82" s="65"/>
      <c r="D82" s="325"/>
      <c r="E82" s="70" t="s">
        <v>38</v>
      </c>
      <c r="F82" s="151"/>
      <c r="G82" s="151"/>
      <c r="H82" s="151"/>
      <c r="I82" s="151"/>
      <c r="J82" s="151"/>
      <c r="K82" s="151"/>
      <c r="L82" s="151"/>
      <c r="M82" s="151"/>
      <c r="N82" s="151"/>
      <c r="O82" s="151"/>
      <c r="P82" s="151"/>
      <c r="Q82" s="151"/>
      <c r="R82" s="151"/>
      <c r="S82" s="151"/>
      <c r="T82" s="151"/>
      <c r="U82" s="151"/>
      <c r="V82" s="149"/>
      <c r="W82" s="151"/>
      <c r="X82" s="151"/>
      <c r="Y82" s="151"/>
      <c r="Z82" s="151"/>
      <c r="AA82" s="151"/>
      <c r="AB82" s="151"/>
      <c r="AC82" s="151"/>
      <c r="AD82" s="151"/>
      <c r="AE82" s="151"/>
      <c r="AF82" s="151"/>
      <c r="AG82" s="151"/>
      <c r="AH82" s="151"/>
      <c r="AI82" s="151"/>
      <c r="AJ82" s="151"/>
      <c r="AK82" s="151"/>
      <c r="AL82" s="151"/>
      <c r="AM82" s="151"/>
      <c r="AN82" s="151"/>
      <c r="AO82" s="151"/>
      <c r="AP82" s="151"/>
      <c r="AQ82" s="149"/>
      <c r="AR82" s="149"/>
      <c r="AS82" s="149"/>
      <c r="AT82" s="149"/>
      <c r="AU82" s="149"/>
      <c r="AV82" s="149"/>
      <c r="AW82" s="149"/>
      <c r="AX82" s="149"/>
      <c r="AY82" s="149"/>
      <c r="AZ82" s="149"/>
      <c r="BA82" s="149"/>
      <c r="BB82" s="149"/>
      <c r="BC82" s="149"/>
      <c r="BD82" s="149"/>
      <c r="BE82" s="149"/>
      <c r="BF82" s="149"/>
      <c r="BG82" s="149"/>
      <c r="BH82" s="149"/>
      <c r="BI82" s="149"/>
      <c r="BJ82" s="149"/>
      <c r="BK82" s="149"/>
      <c r="BL82" s="149"/>
      <c r="BM82" s="149"/>
      <c r="BN82" s="149"/>
      <c r="BO82" s="149"/>
      <c r="BP82" s="149"/>
      <c r="BQ82" s="149"/>
      <c r="BR82" s="59">
        <f t="shared" ref="BR82:BR145" si="69">SUM(F82:BQ82)</f>
        <v>0</v>
      </c>
      <c r="BS82" s="63"/>
      <c r="BT82" s="76"/>
      <c r="BU82" s="60">
        <f t="shared" si="55"/>
        <v>0</v>
      </c>
      <c r="BV82" s="61">
        <f t="shared" si="56"/>
        <v>0</v>
      </c>
    </row>
    <row r="83" spans="2:74" ht="20.149999999999999" customHeight="1" x14ac:dyDescent="0.35">
      <c r="B83" s="147" t="s">
        <v>48</v>
      </c>
      <c r="C83" s="71"/>
      <c r="D83" s="326"/>
      <c r="E83" s="72" t="s">
        <v>39</v>
      </c>
      <c r="F83" s="151"/>
      <c r="G83" s="151"/>
      <c r="H83" s="151"/>
      <c r="I83" s="151"/>
      <c r="J83" s="151"/>
      <c r="K83" s="151"/>
      <c r="L83" s="151"/>
      <c r="M83" s="151"/>
      <c r="N83" s="151"/>
      <c r="O83" s="151"/>
      <c r="P83" s="151"/>
      <c r="Q83" s="151"/>
      <c r="R83" s="151"/>
      <c r="S83" s="151"/>
      <c r="T83" s="151"/>
      <c r="U83" s="151"/>
      <c r="V83" s="151"/>
      <c r="W83" s="151"/>
      <c r="X83" s="151"/>
      <c r="Y83" s="151"/>
      <c r="Z83" s="151"/>
      <c r="AA83" s="151"/>
      <c r="AB83" s="151"/>
      <c r="AC83" s="151"/>
      <c r="AD83" s="151"/>
      <c r="AE83" s="151"/>
      <c r="AF83" s="151"/>
      <c r="AG83" s="151"/>
      <c r="AH83" s="151"/>
      <c r="AI83" s="151"/>
      <c r="AJ83" s="151"/>
      <c r="AK83" s="151"/>
      <c r="AL83" s="151"/>
      <c r="AM83" s="151"/>
      <c r="AN83" s="151"/>
      <c r="AO83" s="151"/>
      <c r="AP83" s="151"/>
      <c r="AQ83" s="181"/>
      <c r="AR83" s="181"/>
      <c r="AS83" s="181"/>
      <c r="AT83" s="181"/>
      <c r="AU83" s="181"/>
      <c r="AV83" s="181"/>
      <c r="AW83" s="181"/>
      <c r="AX83" s="181"/>
      <c r="AY83" s="181"/>
      <c r="AZ83" s="181"/>
      <c r="BA83" s="181"/>
      <c r="BB83" s="181"/>
      <c r="BC83" s="181"/>
      <c r="BD83" s="181"/>
      <c r="BE83" s="181"/>
      <c r="BF83" s="181"/>
      <c r="BG83" s="181"/>
      <c r="BH83" s="181"/>
      <c r="BI83" s="181"/>
      <c r="BJ83" s="181"/>
      <c r="BK83" s="181"/>
      <c r="BL83" s="181"/>
      <c r="BM83" s="181"/>
      <c r="BN83" s="181"/>
      <c r="BO83" s="181"/>
      <c r="BP83" s="181"/>
      <c r="BQ83" s="181"/>
      <c r="BR83" s="73">
        <f t="shared" si="69"/>
        <v>0</v>
      </c>
      <c r="BS83" s="64">
        <f t="shared" ref="BS83" si="70">BS82*$BV$5</f>
        <v>0</v>
      </c>
      <c r="BT83" s="76"/>
      <c r="BU83" s="60">
        <f t="shared" si="55"/>
        <v>0</v>
      </c>
      <c r="BV83" s="61">
        <f t="shared" si="56"/>
        <v>0</v>
      </c>
    </row>
    <row r="84" spans="2:74" ht="20.149999999999999" customHeight="1" thickBot="1" x14ac:dyDescent="0.4">
      <c r="B84" s="62"/>
      <c r="C84" s="75"/>
      <c r="D84" s="327"/>
      <c r="E84" s="68" t="s">
        <v>50</v>
      </c>
      <c r="F84" s="151"/>
      <c r="G84" s="151"/>
      <c r="H84" s="151"/>
      <c r="I84" s="151"/>
      <c r="J84" s="151"/>
      <c r="K84" s="151"/>
      <c r="L84" s="151"/>
      <c r="M84" s="151"/>
      <c r="N84" s="151"/>
      <c r="O84" s="151"/>
      <c r="P84" s="151"/>
      <c r="Q84" s="151"/>
      <c r="R84" s="151"/>
      <c r="S84" s="151"/>
      <c r="T84" s="151"/>
      <c r="U84" s="151"/>
      <c r="V84" s="151"/>
      <c r="W84" s="151"/>
      <c r="X84" s="151"/>
      <c r="Y84" s="151"/>
      <c r="Z84" s="151"/>
      <c r="AA84" s="151"/>
      <c r="AB84" s="151"/>
      <c r="AC84" s="151"/>
      <c r="AD84" s="151"/>
      <c r="AE84" s="151"/>
      <c r="AF84" s="151"/>
      <c r="AG84" s="151"/>
      <c r="AH84" s="151"/>
      <c r="AI84" s="151"/>
      <c r="AJ84" s="151"/>
      <c r="AK84" s="151"/>
      <c r="AL84" s="151"/>
      <c r="AM84" s="151"/>
      <c r="AN84" s="151"/>
      <c r="AO84" s="151"/>
      <c r="AP84" s="151"/>
      <c r="AQ84" s="151"/>
      <c r="AR84" s="151"/>
      <c r="AS84" s="151"/>
      <c r="AT84" s="151"/>
      <c r="AU84" s="151"/>
      <c r="AV84" s="151"/>
      <c r="AW84" s="151"/>
      <c r="AX84" s="151"/>
      <c r="AY84" s="151"/>
      <c r="AZ84" s="151"/>
      <c r="BA84" s="151"/>
      <c r="BB84" s="151"/>
      <c r="BC84" s="151"/>
      <c r="BD84" s="151"/>
      <c r="BE84" s="151"/>
      <c r="BF84" s="151"/>
      <c r="BG84" s="151"/>
      <c r="BH84" s="151"/>
      <c r="BI84" s="151"/>
      <c r="BJ84" s="151"/>
      <c r="BK84" s="151"/>
      <c r="BL84" s="151"/>
      <c r="BM84" s="151"/>
      <c r="BN84" s="151"/>
      <c r="BO84" s="151"/>
      <c r="BP84" s="151"/>
      <c r="BQ84" s="151"/>
      <c r="BR84" s="74">
        <f t="shared" si="69"/>
        <v>0</v>
      </c>
      <c r="BS84" s="64">
        <f t="shared" ref="BS84" si="71">BS82*$BV$6</f>
        <v>0</v>
      </c>
      <c r="BT84" s="76"/>
      <c r="BU84" s="60">
        <f t="shared" si="55"/>
        <v>0</v>
      </c>
      <c r="BV84" s="61">
        <f t="shared" si="56"/>
        <v>0</v>
      </c>
    </row>
    <row r="85" spans="2:74" ht="20.149999999999999" customHeight="1" x14ac:dyDescent="0.35">
      <c r="B85" s="62" t="s">
        <v>37</v>
      </c>
      <c r="C85" s="65"/>
      <c r="D85" s="325"/>
      <c r="E85" s="70" t="s">
        <v>38</v>
      </c>
      <c r="F85" s="151"/>
      <c r="G85" s="151"/>
      <c r="H85" s="151"/>
      <c r="I85" s="151"/>
      <c r="J85" s="151"/>
      <c r="K85" s="151"/>
      <c r="L85" s="151"/>
      <c r="M85" s="151"/>
      <c r="N85" s="151"/>
      <c r="O85" s="151"/>
      <c r="P85" s="151"/>
      <c r="Q85" s="151"/>
      <c r="R85" s="151"/>
      <c r="S85" s="151"/>
      <c r="T85" s="151"/>
      <c r="U85" s="151"/>
      <c r="V85" s="151"/>
      <c r="W85" s="151"/>
      <c r="X85" s="151"/>
      <c r="Y85" s="151"/>
      <c r="Z85" s="151"/>
      <c r="AA85" s="151"/>
      <c r="AB85" s="151"/>
      <c r="AC85" s="151"/>
      <c r="AD85" s="151"/>
      <c r="AE85" s="151"/>
      <c r="AF85" s="151"/>
      <c r="AG85" s="151"/>
      <c r="AH85" s="151"/>
      <c r="AI85" s="151"/>
      <c r="AJ85" s="151"/>
      <c r="AK85" s="151"/>
      <c r="AL85" s="151"/>
      <c r="AM85" s="151"/>
      <c r="AN85" s="151"/>
      <c r="AO85" s="151"/>
      <c r="AP85" s="151"/>
      <c r="AQ85" s="149"/>
      <c r="AR85" s="149"/>
      <c r="AS85" s="149"/>
      <c r="AT85" s="149"/>
      <c r="AU85" s="149"/>
      <c r="AV85" s="149"/>
      <c r="AW85" s="149"/>
      <c r="AX85" s="149"/>
      <c r="AY85" s="149"/>
      <c r="AZ85" s="149"/>
      <c r="BA85" s="149"/>
      <c r="BB85" s="149"/>
      <c r="BC85" s="149"/>
      <c r="BD85" s="149"/>
      <c r="BE85" s="149"/>
      <c r="BF85" s="149"/>
      <c r="BG85" s="149"/>
      <c r="BH85" s="149"/>
      <c r="BI85" s="149"/>
      <c r="BJ85" s="149"/>
      <c r="BK85" s="149"/>
      <c r="BL85" s="149"/>
      <c r="BM85" s="149"/>
      <c r="BN85" s="149"/>
      <c r="BO85" s="149"/>
      <c r="BP85" s="149"/>
      <c r="BQ85" s="149"/>
      <c r="BR85" s="59">
        <f t="shared" si="69"/>
        <v>0</v>
      </c>
      <c r="BS85" s="63"/>
      <c r="BT85" s="76"/>
      <c r="BU85" s="60">
        <f t="shared" si="55"/>
        <v>0</v>
      </c>
      <c r="BV85" s="61">
        <f t="shared" si="56"/>
        <v>0</v>
      </c>
    </row>
    <row r="86" spans="2:74" ht="20.149999999999999" customHeight="1" x14ac:dyDescent="0.35">
      <c r="B86" s="147" t="s">
        <v>48</v>
      </c>
      <c r="C86" s="71"/>
      <c r="D86" s="326"/>
      <c r="E86" s="72" t="s">
        <v>39</v>
      </c>
      <c r="F86" s="149"/>
      <c r="G86" s="151"/>
      <c r="H86" s="151"/>
      <c r="I86" s="151"/>
      <c r="J86" s="151"/>
      <c r="K86" s="151"/>
      <c r="L86" s="151"/>
      <c r="M86" s="151"/>
      <c r="N86" s="151"/>
      <c r="O86" s="151"/>
      <c r="P86" s="151"/>
      <c r="Q86" s="151"/>
      <c r="R86" s="151"/>
      <c r="S86" s="151"/>
      <c r="T86" s="151"/>
      <c r="U86" s="151"/>
      <c r="V86" s="151"/>
      <c r="W86" s="151"/>
      <c r="X86" s="151"/>
      <c r="Y86" s="151"/>
      <c r="Z86" s="151"/>
      <c r="AA86" s="151"/>
      <c r="AB86" s="151"/>
      <c r="AC86" s="151"/>
      <c r="AD86" s="151"/>
      <c r="AE86" s="151"/>
      <c r="AF86" s="151"/>
      <c r="AG86" s="151"/>
      <c r="AH86" s="151"/>
      <c r="AI86" s="151"/>
      <c r="AJ86" s="151"/>
      <c r="AK86" s="151"/>
      <c r="AL86" s="151"/>
      <c r="AM86" s="151"/>
      <c r="AN86" s="151"/>
      <c r="AO86" s="151"/>
      <c r="AP86" s="151"/>
      <c r="AQ86" s="181"/>
      <c r="AR86" s="181"/>
      <c r="AS86" s="181"/>
      <c r="AT86" s="181"/>
      <c r="AU86" s="181"/>
      <c r="AV86" s="181"/>
      <c r="AW86" s="181"/>
      <c r="AX86" s="181"/>
      <c r="AY86" s="181"/>
      <c r="AZ86" s="181"/>
      <c r="BA86" s="181"/>
      <c r="BB86" s="181"/>
      <c r="BC86" s="181"/>
      <c r="BD86" s="181"/>
      <c r="BE86" s="181"/>
      <c r="BF86" s="181"/>
      <c r="BG86" s="181"/>
      <c r="BH86" s="181"/>
      <c r="BI86" s="181"/>
      <c r="BJ86" s="181"/>
      <c r="BK86" s="181"/>
      <c r="BL86" s="181"/>
      <c r="BM86" s="181"/>
      <c r="BN86" s="181"/>
      <c r="BO86" s="181"/>
      <c r="BP86" s="181"/>
      <c r="BQ86" s="181"/>
      <c r="BR86" s="73">
        <f t="shared" si="69"/>
        <v>0</v>
      </c>
      <c r="BS86" s="64">
        <f t="shared" ref="BS86" si="72">BS85*$BV$5</f>
        <v>0</v>
      </c>
      <c r="BT86" s="76"/>
      <c r="BU86" s="60">
        <f t="shared" si="55"/>
        <v>0</v>
      </c>
      <c r="BV86" s="61">
        <f t="shared" si="56"/>
        <v>0</v>
      </c>
    </row>
    <row r="87" spans="2:74" ht="20.149999999999999" customHeight="1" thickBot="1" x14ac:dyDescent="0.4">
      <c r="B87" s="62"/>
      <c r="C87" s="75"/>
      <c r="D87" s="327"/>
      <c r="E87" s="68" t="s">
        <v>50</v>
      </c>
      <c r="F87" s="151"/>
      <c r="G87" s="151"/>
      <c r="H87" s="151"/>
      <c r="I87" s="151"/>
      <c r="J87" s="151"/>
      <c r="K87" s="151"/>
      <c r="L87" s="151"/>
      <c r="M87" s="151"/>
      <c r="N87" s="151"/>
      <c r="O87" s="151"/>
      <c r="P87" s="151"/>
      <c r="Q87" s="151"/>
      <c r="R87" s="151"/>
      <c r="S87" s="151"/>
      <c r="T87" s="151"/>
      <c r="U87" s="151"/>
      <c r="V87" s="151"/>
      <c r="W87" s="151"/>
      <c r="X87" s="151"/>
      <c r="Y87" s="151"/>
      <c r="Z87" s="151"/>
      <c r="AA87" s="151"/>
      <c r="AB87" s="151"/>
      <c r="AC87" s="151"/>
      <c r="AD87" s="151"/>
      <c r="AE87" s="151"/>
      <c r="AF87" s="151"/>
      <c r="AG87" s="151"/>
      <c r="AH87" s="151"/>
      <c r="AI87" s="151"/>
      <c r="AJ87" s="151"/>
      <c r="AK87" s="151"/>
      <c r="AL87" s="151"/>
      <c r="AM87" s="151"/>
      <c r="AN87" s="151"/>
      <c r="AO87" s="151"/>
      <c r="AP87" s="151"/>
      <c r="AQ87" s="151"/>
      <c r="AR87" s="151"/>
      <c r="AS87" s="151"/>
      <c r="AT87" s="151"/>
      <c r="AU87" s="151"/>
      <c r="AV87" s="151"/>
      <c r="AW87" s="151"/>
      <c r="AX87" s="151"/>
      <c r="AY87" s="151"/>
      <c r="AZ87" s="151"/>
      <c r="BA87" s="151"/>
      <c r="BB87" s="151"/>
      <c r="BC87" s="151"/>
      <c r="BD87" s="151"/>
      <c r="BE87" s="151"/>
      <c r="BF87" s="151"/>
      <c r="BG87" s="151"/>
      <c r="BH87" s="151"/>
      <c r="BI87" s="151"/>
      <c r="BJ87" s="151"/>
      <c r="BK87" s="151"/>
      <c r="BL87" s="151"/>
      <c r="BM87" s="151"/>
      <c r="BN87" s="151"/>
      <c r="BO87" s="151"/>
      <c r="BP87" s="151"/>
      <c r="BQ87" s="151"/>
      <c r="BR87" s="74">
        <f t="shared" si="69"/>
        <v>0</v>
      </c>
      <c r="BS87" s="64">
        <f t="shared" ref="BS87" si="73">BS85*$BV$6</f>
        <v>0</v>
      </c>
      <c r="BT87" s="76"/>
      <c r="BU87" s="60">
        <f t="shared" si="55"/>
        <v>0</v>
      </c>
      <c r="BV87" s="61">
        <f t="shared" si="56"/>
        <v>0</v>
      </c>
    </row>
    <row r="88" spans="2:74" ht="20.149999999999999" customHeight="1" x14ac:dyDescent="0.35">
      <c r="B88" s="62" t="s">
        <v>37</v>
      </c>
      <c r="C88" s="65"/>
      <c r="D88" s="325"/>
      <c r="E88" s="70" t="s">
        <v>38</v>
      </c>
      <c r="F88" s="151"/>
      <c r="G88" s="151"/>
      <c r="H88" s="151"/>
      <c r="I88" s="151"/>
      <c r="J88" s="151"/>
      <c r="K88" s="151"/>
      <c r="L88" s="151"/>
      <c r="M88" s="151"/>
      <c r="N88" s="151"/>
      <c r="O88" s="151"/>
      <c r="P88" s="151"/>
      <c r="Q88" s="151"/>
      <c r="R88" s="151"/>
      <c r="S88" s="151"/>
      <c r="T88" s="151"/>
      <c r="U88" s="151"/>
      <c r="V88" s="151"/>
      <c r="W88" s="151"/>
      <c r="X88" s="151"/>
      <c r="Y88" s="151"/>
      <c r="Z88" s="151"/>
      <c r="AA88" s="151"/>
      <c r="AB88" s="151"/>
      <c r="AC88" s="151"/>
      <c r="AD88" s="151"/>
      <c r="AE88" s="151"/>
      <c r="AF88" s="151"/>
      <c r="AG88" s="151"/>
      <c r="AH88" s="151"/>
      <c r="AI88" s="151"/>
      <c r="AJ88" s="151"/>
      <c r="AK88" s="151"/>
      <c r="AL88" s="151"/>
      <c r="AM88" s="151"/>
      <c r="AN88" s="151"/>
      <c r="AO88" s="151"/>
      <c r="AP88" s="151"/>
      <c r="AQ88" s="149"/>
      <c r="AR88" s="149"/>
      <c r="AS88" s="149"/>
      <c r="AT88" s="149"/>
      <c r="AU88" s="149"/>
      <c r="AV88" s="149"/>
      <c r="AW88" s="149"/>
      <c r="AX88" s="149"/>
      <c r="AY88" s="149"/>
      <c r="AZ88" s="149"/>
      <c r="BA88" s="149"/>
      <c r="BB88" s="149"/>
      <c r="BC88" s="149"/>
      <c r="BD88" s="149"/>
      <c r="BE88" s="149"/>
      <c r="BF88" s="149"/>
      <c r="BG88" s="149"/>
      <c r="BH88" s="149"/>
      <c r="BI88" s="149"/>
      <c r="BJ88" s="149"/>
      <c r="BK88" s="149"/>
      <c r="BL88" s="149"/>
      <c r="BM88" s="149"/>
      <c r="BN88" s="149"/>
      <c r="BO88" s="149"/>
      <c r="BP88" s="149"/>
      <c r="BQ88" s="149"/>
      <c r="BR88" s="59">
        <f t="shared" si="69"/>
        <v>0</v>
      </c>
      <c r="BS88" s="63"/>
      <c r="BT88" s="76"/>
      <c r="BU88" s="60">
        <f t="shared" si="55"/>
        <v>0</v>
      </c>
      <c r="BV88" s="61">
        <f t="shared" si="56"/>
        <v>0</v>
      </c>
    </row>
    <row r="89" spans="2:74" ht="20.149999999999999" customHeight="1" x14ac:dyDescent="0.35">
      <c r="B89" s="147" t="s">
        <v>48</v>
      </c>
      <c r="C89" s="71"/>
      <c r="D89" s="326"/>
      <c r="E89" s="72" t="s">
        <v>39</v>
      </c>
      <c r="F89" s="151"/>
      <c r="G89" s="151"/>
      <c r="H89" s="151"/>
      <c r="I89" s="151"/>
      <c r="J89" s="151"/>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151"/>
      <c r="AP89" s="151"/>
      <c r="AQ89" s="181"/>
      <c r="AR89" s="181"/>
      <c r="AS89" s="181"/>
      <c r="AT89" s="181"/>
      <c r="AU89" s="181"/>
      <c r="AV89" s="181"/>
      <c r="AW89" s="181"/>
      <c r="AX89" s="181"/>
      <c r="AY89" s="181"/>
      <c r="AZ89" s="181"/>
      <c r="BA89" s="181"/>
      <c r="BB89" s="181"/>
      <c r="BC89" s="181"/>
      <c r="BD89" s="181"/>
      <c r="BE89" s="181"/>
      <c r="BF89" s="181"/>
      <c r="BG89" s="181"/>
      <c r="BH89" s="181"/>
      <c r="BI89" s="181"/>
      <c r="BJ89" s="181"/>
      <c r="BK89" s="181"/>
      <c r="BL89" s="181"/>
      <c r="BM89" s="181"/>
      <c r="BN89" s="181"/>
      <c r="BO89" s="181"/>
      <c r="BP89" s="181"/>
      <c r="BQ89" s="181"/>
      <c r="BR89" s="73">
        <f t="shared" si="69"/>
        <v>0</v>
      </c>
      <c r="BS89" s="64">
        <f t="shared" ref="BS89" si="74">BS88*$BV$5</f>
        <v>0</v>
      </c>
      <c r="BT89" s="76"/>
      <c r="BU89" s="60">
        <f t="shared" si="55"/>
        <v>0</v>
      </c>
      <c r="BV89" s="61">
        <f t="shared" si="56"/>
        <v>0</v>
      </c>
    </row>
    <row r="90" spans="2:74" ht="20.149999999999999" customHeight="1" thickBot="1" x14ac:dyDescent="0.4">
      <c r="B90" s="62"/>
      <c r="C90" s="75"/>
      <c r="D90" s="327"/>
      <c r="E90" s="68" t="s">
        <v>50</v>
      </c>
      <c r="F90" s="151"/>
      <c r="G90" s="151"/>
      <c r="H90" s="151"/>
      <c r="I90" s="151"/>
      <c r="J90" s="151"/>
      <c r="K90" s="151"/>
      <c r="L90" s="151"/>
      <c r="M90" s="151"/>
      <c r="N90" s="151"/>
      <c r="O90" s="151"/>
      <c r="P90" s="151"/>
      <c r="Q90" s="151"/>
      <c r="R90" s="151"/>
      <c r="S90" s="151"/>
      <c r="T90" s="151"/>
      <c r="U90" s="151"/>
      <c r="V90" s="151"/>
      <c r="W90" s="151"/>
      <c r="X90" s="151"/>
      <c r="Y90" s="151"/>
      <c r="Z90" s="151"/>
      <c r="AA90" s="151"/>
      <c r="AB90" s="151"/>
      <c r="AC90" s="151"/>
      <c r="AD90" s="151"/>
      <c r="AE90" s="151"/>
      <c r="AF90" s="151"/>
      <c r="AG90" s="151"/>
      <c r="AH90" s="151"/>
      <c r="AI90" s="151"/>
      <c r="AJ90" s="151"/>
      <c r="AK90" s="151"/>
      <c r="AL90" s="151"/>
      <c r="AM90" s="151"/>
      <c r="AN90" s="151"/>
      <c r="AO90" s="151"/>
      <c r="AP90" s="151"/>
      <c r="AQ90" s="151"/>
      <c r="AR90" s="151"/>
      <c r="AS90" s="151"/>
      <c r="AT90" s="151"/>
      <c r="AU90" s="151"/>
      <c r="AV90" s="151"/>
      <c r="AW90" s="151"/>
      <c r="AX90" s="151"/>
      <c r="AY90" s="151"/>
      <c r="AZ90" s="151"/>
      <c r="BA90" s="151"/>
      <c r="BB90" s="151"/>
      <c r="BC90" s="151"/>
      <c r="BD90" s="151"/>
      <c r="BE90" s="151"/>
      <c r="BF90" s="151"/>
      <c r="BG90" s="151"/>
      <c r="BH90" s="151"/>
      <c r="BI90" s="151"/>
      <c r="BJ90" s="151"/>
      <c r="BK90" s="151"/>
      <c r="BL90" s="151"/>
      <c r="BM90" s="151"/>
      <c r="BN90" s="151"/>
      <c r="BO90" s="151"/>
      <c r="BP90" s="151"/>
      <c r="BQ90" s="151"/>
      <c r="BR90" s="74">
        <f t="shared" si="69"/>
        <v>0</v>
      </c>
      <c r="BS90" s="64">
        <f t="shared" ref="BS90" si="75">BS88*$BV$6</f>
        <v>0</v>
      </c>
      <c r="BT90" s="76"/>
      <c r="BU90" s="60">
        <f t="shared" si="55"/>
        <v>0</v>
      </c>
      <c r="BV90" s="61">
        <f t="shared" si="56"/>
        <v>0</v>
      </c>
    </row>
    <row r="91" spans="2:74" ht="20.149999999999999" customHeight="1" x14ac:dyDescent="0.35">
      <c r="B91" s="62" t="s">
        <v>37</v>
      </c>
      <c r="C91" s="65"/>
      <c r="D91" s="325"/>
      <c r="E91" s="70" t="s">
        <v>38</v>
      </c>
      <c r="F91" s="151"/>
      <c r="G91" s="151"/>
      <c r="H91" s="151"/>
      <c r="I91" s="151"/>
      <c r="J91" s="151"/>
      <c r="K91" s="151"/>
      <c r="L91" s="151"/>
      <c r="M91" s="151"/>
      <c r="N91" s="151"/>
      <c r="O91" s="151"/>
      <c r="P91" s="151"/>
      <c r="Q91" s="151"/>
      <c r="R91" s="151"/>
      <c r="S91" s="151"/>
      <c r="T91" s="151"/>
      <c r="U91" s="151"/>
      <c r="V91" s="151"/>
      <c r="W91" s="151"/>
      <c r="X91" s="151"/>
      <c r="Y91" s="151"/>
      <c r="Z91" s="151"/>
      <c r="AA91" s="151"/>
      <c r="AB91" s="151"/>
      <c r="AC91" s="151"/>
      <c r="AD91" s="151"/>
      <c r="AE91" s="151"/>
      <c r="AF91" s="151"/>
      <c r="AG91" s="151"/>
      <c r="AH91" s="151"/>
      <c r="AI91" s="151"/>
      <c r="AJ91" s="151"/>
      <c r="AK91" s="151"/>
      <c r="AL91" s="151"/>
      <c r="AM91" s="151"/>
      <c r="AN91" s="151"/>
      <c r="AO91" s="151"/>
      <c r="AP91" s="151"/>
      <c r="AQ91" s="149"/>
      <c r="AR91" s="149"/>
      <c r="AS91" s="149"/>
      <c r="AT91" s="149"/>
      <c r="AU91" s="149"/>
      <c r="AV91" s="149"/>
      <c r="AW91" s="149"/>
      <c r="AX91" s="149"/>
      <c r="AY91" s="149"/>
      <c r="AZ91" s="149"/>
      <c r="BA91" s="149"/>
      <c r="BB91" s="149"/>
      <c r="BC91" s="149"/>
      <c r="BD91" s="149"/>
      <c r="BE91" s="149"/>
      <c r="BF91" s="149"/>
      <c r="BG91" s="149"/>
      <c r="BH91" s="149"/>
      <c r="BI91" s="149"/>
      <c r="BJ91" s="149"/>
      <c r="BK91" s="149"/>
      <c r="BL91" s="149"/>
      <c r="BM91" s="149"/>
      <c r="BN91" s="149"/>
      <c r="BO91" s="149"/>
      <c r="BP91" s="149"/>
      <c r="BQ91" s="149"/>
      <c r="BR91" s="59">
        <f t="shared" si="69"/>
        <v>0</v>
      </c>
      <c r="BS91" s="63"/>
      <c r="BT91" s="76"/>
      <c r="BU91" s="60">
        <f t="shared" si="55"/>
        <v>0</v>
      </c>
      <c r="BV91" s="61">
        <f t="shared" si="56"/>
        <v>0</v>
      </c>
    </row>
    <row r="92" spans="2:74" ht="20.149999999999999" customHeight="1" x14ac:dyDescent="0.35">
      <c r="B92" s="147" t="s">
        <v>48</v>
      </c>
      <c r="C92" s="71"/>
      <c r="D92" s="326"/>
      <c r="E92" s="72" t="s">
        <v>39</v>
      </c>
      <c r="F92" s="151"/>
      <c r="G92" s="151"/>
      <c r="H92" s="151"/>
      <c r="I92" s="151"/>
      <c r="J92" s="151"/>
      <c r="K92" s="151"/>
      <c r="L92" s="151"/>
      <c r="M92" s="151"/>
      <c r="N92" s="151"/>
      <c r="O92" s="151"/>
      <c r="P92" s="151"/>
      <c r="Q92" s="151"/>
      <c r="R92" s="151"/>
      <c r="S92" s="151"/>
      <c r="T92" s="151"/>
      <c r="U92" s="151"/>
      <c r="V92" s="151"/>
      <c r="W92" s="151"/>
      <c r="X92" s="151"/>
      <c r="Y92" s="151"/>
      <c r="Z92" s="151"/>
      <c r="AA92" s="151"/>
      <c r="AB92" s="151"/>
      <c r="AC92" s="151"/>
      <c r="AD92" s="151"/>
      <c r="AE92" s="151"/>
      <c r="AF92" s="151"/>
      <c r="AG92" s="151"/>
      <c r="AH92" s="151"/>
      <c r="AI92" s="151"/>
      <c r="AJ92" s="151"/>
      <c r="AK92" s="151"/>
      <c r="AL92" s="151"/>
      <c r="AM92" s="151"/>
      <c r="AN92" s="151"/>
      <c r="AO92" s="151"/>
      <c r="AP92" s="151"/>
      <c r="AQ92" s="181"/>
      <c r="AR92" s="181"/>
      <c r="AS92" s="181"/>
      <c r="AT92" s="181"/>
      <c r="AU92" s="181"/>
      <c r="AV92" s="181"/>
      <c r="AW92" s="181"/>
      <c r="AX92" s="181"/>
      <c r="AY92" s="181"/>
      <c r="AZ92" s="181"/>
      <c r="BA92" s="181"/>
      <c r="BB92" s="181"/>
      <c r="BC92" s="181"/>
      <c r="BD92" s="181"/>
      <c r="BE92" s="181"/>
      <c r="BF92" s="181"/>
      <c r="BG92" s="181"/>
      <c r="BH92" s="181"/>
      <c r="BI92" s="181"/>
      <c r="BJ92" s="181"/>
      <c r="BK92" s="181"/>
      <c r="BL92" s="181"/>
      <c r="BM92" s="181"/>
      <c r="BN92" s="181"/>
      <c r="BO92" s="181"/>
      <c r="BP92" s="181"/>
      <c r="BQ92" s="181"/>
      <c r="BR92" s="73">
        <f t="shared" si="69"/>
        <v>0</v>
      </c>
      <c r="BS92" s="64">
        <f t="shared" ref="BS92" si="76">BS91*$BV$5</f>
        <v>0</v>
      </c>
      <c r="BT92" s="76"/>
      <c r="BU92" s="60">
        <f t="shared" si="55"/>
        <v>0</v>
      </c>
      <c r="BV92" s="61">
        <f t="shared" si="56"/>
        <v>0</v>
      </c>
    </row>
    <row r="93" spans="2:74" ht="20.149999999999999" customHeight="1" thickBot="1" x14ac:dyDescent="0.4">
      <c r="B93" s="62"/>
      <c r="C93" s="75"/>
      <c r="D93" s="327"/>
      <c r="E93" s="68" t="s">
        <v>50</v>
      </c>
      <c r="F93" s="151"/>
      <c r="G93" s="151"/>
      <c r="H93" s="151"/>
      <c r="I93" s="151"/>
      <c r="J93" s="151"/>
      <c r="K93" s="151"/>
      <c r="L93" s="151"/>
      <c r="M93" s="151"/>
      <c r="N93" s="151"/>
      <c r="O93" s="151"/>
      <c r="P93" s="151"/>
      <c r="Q93" s="151"/>
      <c r="R93" s="151"/>
      <c r="S93" s="151"/>
      <c r="T93" s="151"/>
      <c r="U93" s="151"/>
      <c r="V93" s="151"/>
      <c r="W93" s="151"/>
      <c r="X93" s="151"/>
      <c r="Y93" s="151"/>
      <c r="Z93" s="151"/>
      <c r="AA93" s="151"/>
      <c r="AB93" s="151"/>
      <c r="AC93" s="151"/>
      <c r="AD93" s="151"/>
      <c r="AE93" s="151"/>
      <c r="AF93" s="151"/>
      <c r="AG93" s="151"/>
      <c r="AH93" s="151"/>
      <c r="AI93" s="151"/>
      <c r="AJ93" s="151"/>
      <c r="AK93" s="151"/>
      <c r="AL93" s="151"/>
      <c r="AM93" s="151"/>
      <c r="AN93" s="151"/>
      <c r="AO93" s="151"/>
      <c r="AP93" s="151"/>
      <c r="AQ93" s="151"/>
      <c r="AR93" s="151"/>
      <c r="AS93" s="151"/>
      <c r="AT93" s="151"/>
      <c r="AU93" s="151"/>
      <c r="AV93" s="151"/>
      <c r="AW93" s="151"/>
      <c r="AX93" s="151"/>
      <c r="AY93" s="151"/>
      <c r="AZ93" s="151"/>
      <c r="BA93" s="151"/>
      <c r="BB93" s="151"/>
      <c r="BC93" s="151"/>
      <c r="BD93" s="151"/>
      <c r="BE93" s="151"/>
      <c r="BF93" s="151"/>
      <c r="BG93" s="151"/>
      <c r="BH93" s="151"/>
      <c r="BI93" s="151"/>
      <c r="BJ93" s="151"/>
      <c r="BK93" s="151"/>
      <c r="BL93" s="151"/>
      <c r="BM93" s="151"/>
      <c r="BN93" s="151"/>
      <c r="BO93" s="151"/>
      <c r="BP93" s="151"/>
      <c r="BQ93" s="151"/>
      <c r="BR93" s="74">
        <f t="shared" si="69"/>
        <v>0</v>
      </c>
      <c r="BS93" s="64">
        <f t="shared" ref="BS93" si="77">BS91*$BV$6</f>
        <v>0</v>
      </c>
      <c r="BT93" s="76"/>
      <c r="BU93" s="60">
        <f t="shared" si="55"/>
        <v>0</v>
      </c>
      <c r="BV93" s="61">
        <f t="shared" si="56"/>
        <v>0</v>
      </c>
    </row>
    <row r="94" spans="2:74" ht="20.149999999999999" customHeight="1" x14ac:dyDescent="0.35">
      <c r="B94" s="62" t="s">
        <v>37</v>
      </c>
      <c r="C94" s="65"/>
      <c r="D94" s="325"/>
      <c r="E94" s="70" t="s">
        <v>38</v>
      </c>
      <c r="F94" s="151"/>
      <c r="G94" s="151"/>
      <c r="H94" s="151"/>
      <c r="I94" s="151"/>
      <c r="J94" s="151"/>
      <c r="K94" s="151"/>
      <c r="L94" s="151"/>
      <c r="M94" s="151"/>
      <c r="N94" s="151"/>
      <c r="O94" s="151"/>
      <c r="P94" s="151"/>
      <c r="Q94" s="151"/>
      <c r="R94" s="151"/>
      <c r="S94" s="151"/>
      <c r="T94" s="151"/>
      <c r="U94" s="151"/>
      <c r="V94" s="151"/>
      <c r="W94" s="151"/>
      <c r="X94" s="151"/>
      <c r="Y94" s="151"/>
      <c r="Z94" s="151"/>
      <c r="AA94" s="151"/>
      <c r="AB94" s="151"/>
      <c r="AC94" s="151"/>
      <c r="AD94" s="151"/>
      <c r="AE94" s="151"/>
      <c r="AF94" s="151"/>
      <c r="AG94" s="151"/>
      <c r="AH94" s="151"/>
      <c r="AI94" s="151"/>
      <c r="AJ94" s="151"/>
      <c r="AK94" s="151"/>
      <c r="AL94" s="151"/>
      <c r="AM94" s="151"/>
      <c r="AN94" s="151"/>
      <c r="AO94" s="151"/>
      <c r="AP94" s="151"/>
      <c r="AQ94" s="149"/>
      <c r="AR94" s="149"/>
      <c r="AS94" s="149"/>
      <c r="AT94" s="149"/>
      <c r="AU94" s="149"/>
      <c r="AV94" s="149"/>
      <c r="AW94" s="149"/>
      <c r="AX94" s="149"/>
      <c r="AY94" s="149"/>
      <c r="AZ94" s="149"/>
      <c r="BA94" s="149"/>
      <c r="BB94" s="149"/>
      <c r="BC94" s="149"/>
      <c r="BD94" s="149"/>
      <c r="BE94" s="149"/>
      <c r="BF94" s="149"/>
      <c r="BG94" s="149"/>
      <c r="BH94" s="149"/>
      <c r="BI94" s="149"/>
      <c r="BJ94" s="149"/>
      <c r="BK94" s="149"/>
      <c r="BL94" s="149"/>
      <c r="BM94" s="149"/>
      <c r="BN94" s="149"/>
      <c r="BO94" s="149"/>
      <c r="BP94" s="149"/>
      <c r="BQ94" s="149"/>
      <c r="BR94" s="59">
        <f t="shared" si="69"/>
        <v>0</v>
      </c>
      <c r="BS94" s="63"/>
      <c r="BT94" s="76"/>
      <c r="BU94" s="60">
        <f t="shared" si="55"/>
        <v>0</v>
      </c>
      <c r="BV94" s="61">
        <f t="shared" si="56"/>
        <v>0</v>
      </c>
    </row>
    <row r="95" spans="2:74" ht="20.149999999999999" customHeight="1" x14ac:dyDescent="0.35">
      <c r="B95" s="147" t="s">
        <v>48</v>
      </c>
      <c r="C95" s="71"/>
      <c r="D95" s="326"/>
      <c r="E95" s="72" t="s">
        <v>39</v>
      </c>
      <c r="F95" s="151"/>
      <c r="G95" s="151"/>
      <c r="H95" s="151"/>
      <c r="I95" s="151"/>
      <c r="J95" s="151"/>
      <c r="K95" s="151"/>
      <c r="L95" s="151"/>
      <c r="M95" s="151"/>
      <c r="N95" s="151"/>
      <c r="O95" s="151"/>
      <c r="P95" s="151"/>
      <c r="Q95" s="151"/>
      <c r="R95" s="151"/>
      <c r="S95" s="151"/>
      <c r="T95" s="151"/>
      <c r="U95" s="151"/>
      <c r="V95" s="151"/>
      <c r="W95" s="151"/>
      <c r="X95" s="151"/>
      <c r="Y95" s="151"/>
      <c r="Z95" s="151"/>
      <c r="AA95" s="151"/>
      <c r="AB95" s="151"/>
      <c r="AC95" s="151"/>
      <c r="AD95" s="151"/>
      <c r="AE95" s="151"/>
      <c r="AF95" s="151"/>
      <c r="AG95" s="151"/>
      <c r="AH95" s="151"/>
      <c r="AI95" s="151"/>
      <c r="AJ95" s="151"/>
      <c r="AK95" s="151"/>
      <c r="AL95" s="151"/>
      <c r="AM95" s="151"/>
      <c r="AN95" s="151"/>
      <c r="AO95" s="151"/>
      <c r="AP95" s="151"/>
      <c r="AQ95" s="181"/>
      <c r="AR95" s="181"/>
      <c r="AS95" s="181"/>
      <c r="AT95" s="181"/>
      <c r="AU95" s="181"/>
      <c r="AV95" s="181"/>
      <c r="AW95" s="181"/>
      <c r="AX95" s="181"/>
      <c r="AY95" s="181"/>
      <c r="AZ95" s="181"/>
      <c r="BA95" s="181"/>
      <c r="BB95" s="181"/>
      <c r="BC95" s="181"/>
      <c r="BD95" s="181"/>
      <c r="BE95" s="181"/>
      <c r="BF95" s="181"/>
      <c r="BG95" s="181"/>
      <c r="BH95" s="181"/>
      <c r="BI95" s="181"/>
      <c r="BJ95" s="181"/>
      <c r="BK95" s="181"/>
      <c r="BL95" s="181"/>
      <c r="BM95" s="181"/>
      <c r="BN95" s="181"/>
      <c r="BO95" s="181"/>
      <c r="BP95" s="181"/>
      <c r="BQ95" s="181"/>
      <c r="BR95" s="73">
        <f t="shared" si="69"/>
        <v>0</v>
      </c>
      <c r="BS95" s="64">
        <f t="shared" ref="BS95" si="78">BS94*$BV$5</f>
        <v>0</v>
      </c>
      <c r="BT95" s="76"/>
      <c r="BU95" s="60">
        <f t="shared" si="55"/>
        <v>0</v>
      </c>
      <c r="BV95" s="61">
        <f t="shared" si="56"/>
        <v>0</v>
      </c>
    </row>
    <row r="96" spans="2:74" ht="20.149999999999999" customHeight="1" thickBot="1" x14ac:dyDescent="0.4">
      <c r="B96" s="62"/>
      <c r="C96" s="75"/>
      <c r="D96" s="327"/>
      <c r="E96" s="68" t="s">
        <v>50</v>
      </c>
      <c r="F96" s="151"/>
      <c r="G96" s="151"/>
      <c r="H96" s="151"/>
      <c r="I96" s="151"/>
      <c r="J96" s="151"/>
      <c r="K96" s="151"/>
      <c r="L96" s="151"/>
      <c r="M96" s="151"/>
      <c r="N96" s="151"/>
      <c r="O96" s="151"/>
      <c r="P96" s="151"/>
      <c r="Q96" s="151"/>
      <c r="R96" s="151"/>
      <c r="S96" s="151"/>
      <c r="T96" s="151"/>
      <c r="U96" s="151"/>
      <c r="V96" s="151"/>
      <c r="W96" s="151"/>
      <c r="X96" s="151"/>
      <c r="Y96" s="151"/>
      <c r="Z96" s="151"/>
      <c r="AA96" s="151"/>
      <c r="AB96" s="151"/>
      <c r="AC96" s="151"/>
      <c r="AD96" s="151"/>
      <c r="AE96" s="151"/>
      <c r="AF96" s="151"/>
      <c r="AG96" s="151"/>
      <c r="AH96" s="151"/>
      <c r="AI96" s="151"/>
      <c r="AJ96" s="151"/>
      <c r="AK96" s="151"/>
      <c r="AL96" s="151"/>
      <c r="AM96" s="151"/>
      <c r="AN96" s="151"/>
      <c r="AO96" s="151"/>
      <c r="AP96" s="151"/>
      <c r="AQ96" s="151"/>
      <c r="AR96" s="151"/>
      <c r="AS96" s="151"/>
      <c r="AT96" s="151"/>
      <c r="AU96" s="151"/>
      <c r="AV96" s="151"/>
      <c r="AW96" s="151"/>
      <c r="AX96" s="151"/>
      <c r="AY96" s="151"/>
      <c r="AZ96" s="151"/>
      <c r="BA96" s="151"/>
      <c r="BB96" s="151"/>
      <c r="BC96" s="151"/>
      <c r="BD96" s="151"/>
      <c r="BE96" s="151"/>
      <c r="BF96" s="151"/>
      <c r="BG96" s="151"/>
      <c r="BH96" s="151"/>
      <c r="BI96" s="151"/>
      <c r="BJ96" s="151"/>
      <c r="BK96" s="151"/>
      <c r="BL96" s="151"/>
      <c r="BM96" s="151"/>
      <c r="BN96" s="151"/>
      <c r="BO96" s="151"/>
      <c r="BP96" s="151"/>
      <c r="BQ96" s="151"/>
      <c r="BR96" s="74">
        <f t="shared" si="69"/>
        <v>0</v>
      </c>
      <c r="BS96" s="64">
        <f t="shared" ref="BS96" si="79">BS94*$BV$6</f>
        <v>0</v>
      </c>
      <c r="BT96" s="76"/>
      <c r="BU96" s="60">
        <f t="shared" si="55"/>
        <v>0</v>
      </c>
      <c r="BV96" s="61">
        <f t="shared" si="56"/>
        <v>0</v>
      </c>
    </row>
    <row r="97" spans="2:74" ht="20.149999999999999" customHeight="1" x14ac:dyDescent="0.35">
      <c r="B97" s="62" t="s">
        <v>37</v>
      </c>
      <c r="C97" s="65"/>
      <c r="D97" s="325"/>
      <c r="E97" s="70" t="s">
        <v>38</v>
      </c>
      <c r="F97" s="151"/>
      <c r="G97" s="151"/>
      <c r="H97" s="151"/>
      <c r="I97" s="151"/>
      <c r="J97" s="151"/>
      <c r="K97" s="151"/>
      <c r="L97" s="151"/>
      <c r="M97" s="151"/>
      <c r="N97" s="151"/>
      <c r="O97" s="151"/>
      <c r="P97" s="151"/>
      <c r="Q97" s="151"/>
      <c r="R97" s="151"/>
      <c r="S97" s="151"/>
      <c r="T97" s="151"/>
      <c r="U97" s="151"/>
      <c r="V97" s="151"/>
      <c r="W97" s="151"/>
      <c r="X97" s="151"/>
      <c r="Y97" s="151"/>
      <c r="Z97" s="151"/>
      <c r="AA97" s="151"/>
      <c r="AB97" s="151"/>
      <c r="AC97" s="151"/>
      <c r="AD97" s="151"/>
      <c r="AE97" s="151"/>
      <c r="AF97" s="151"/>
      <c r="AG97" s="151"/>
      <c r="AH97" s="151"/>
      <c r="AI97" s="151"/>
      <c r="AJ97" s="151"/>
      <c r="AK97" s="151"/>
      <c r="AL97" s="151"/>
      <c r="AM97" s="151"/>
      <c r="AN97" s="151"/>
      <c r="AO97" s="151"/>
      <c r="AP97" s="151"/>
      <c r="AQ97" s="149"/>
      <c r="AR97" s="149"/>
      <c r="AS97" s="149"/>
      <c r="AT97" s="149"/>
      <c r="AU97" s="149"/>
      <c r="AV97" s="149"/>
      <c r="AW97" s="149"/>
      <c r="AX97" s="149"/>
      <c r="AY97" s="149"/>
      <c r="AZ97" s="149"/>
      <c r="BA97" s="149"/>
      <c r="BB97" s="149"/>
      <c r="BC97" s="149"/>
      <c r="BD97" s="149"/>
      <c r="BE97" s="149"/>
      <c r="BF97" s="149"/>
      <c r="BG97" s="149"/>
      <c r="BH97" s="149"/>
      <c r="BI97" s="149"/>
      <c r="BJ97" s="149"/>
      <c r="BK97" s="149"/>
      <c r="BL97" s="149"/>
      <c r="BM97" s="149"/>
      <c r="BN97" s="149"/>
      <c r="BO97" s="149"/>
      <c r="BP97" s="149"/>
      <c r="BQ97" s="149"/>
      <c r="BR97" s="59">
        <f t="shared" si="69"/>
        <v>0</v>
      </c>
      <c r="BS97" s="63"/>
      <c r="BT97" s="76"/>
      <c r="BU97" s="60">
        <f t="shared" si="55"/>
        <v>0</v>
      </c>
      <c r="BV97" s="61">
        <f t="shared" si="56"/>
        <v>0</v>
      </c>
    </row>
    <row r="98" spans="2:74" ht="20.149999999999999" customHeight="1" x14ac:dyDescent="0.35">
      <c r="B98" s="147" t="s">
        <v>48</v>
      </c>
      <c r="C98" s="71"/>
      <c r="D98" s="326"/>
      <c r="E98" s="72" t="s">
        <v>39</v>
      </c>
      <c r="F98" s="151"/>
      <c r="G98" s="151"/>
      <c r="H98" s="151"/>
      <c r="I98" s="151"/>
      <c r="J98" s="151"/>
      <c r="K98" s="151"/>
      <c r="L98" s="151"/>
      <c r="M98" s="151"/>
      <c r="N98" s="151"/>
      <c r="O98" s="151"/>
      <c r="P98" s="151"/>
      <c r="Q98" s="151"/>
      <c r="R98" s="151"/>
      <c r="S98" s="151"/>
      <c r="T98" s="151"/>
      <c r="U98" s="151"/>
      <c r="V98" s="151"/>
      <c r="W98" s="151"/>
      <c r="X98" s="151"/>
      <c r="Y98" s="151"/>
      <c r="Z98" s="151"/>
      <c r="AA98" s="151"/>
      <c r="AB98" s="151"/>
      <c r="AC98" s="151"/>
      <c r="AD98" s="151"/>
      <c r="AE98" s="151"/>
      <c r="AF98" s="151"/>
      <c r="AG98" s="151"/>
      <c r="AH98" s="151"/>
      <c r="AI98" s="151"/>
      <c r="AJ98" s="151"/>
      <c r="AK98" s="151"/>
      <c r="AL98" s="151"/>
      <c r="AM98" s="151"/>
      <c r="AN98" s="151"/>
      <c r="AO98" s="151"/>
      <c r="AP98" s="151"/>
      <c r="AQ98" s="181"/>
      <c r="AR98" s="181"/>
      <c r="AS98" s="181"/>
      <c r="AT98" s="181"/>
      <c r="AU98" s="181"/>
      <c r="AV98" s="181"/>
      <c r="AW98" s="181"/>
      <c r="AX98" s="181"/>
      <c r="AY98" s="181"/>
      <c r="AZ98" s="181"/>
      <c r="BA98" s="181"/>
      <c r="BB98" s="181"/>
      <c r="BC98" s="181"/>
      <c r="BD98" s="181"/>
      <c r="BE98" s="181"/>
      <c r="BF98" s="181"/>
      <c r="BG98" s="181"/>
      <c r="BH98" s="181"/>
      <c r="BI98" s="181"/>
      <c r="BJ98" s="181"/>
      <c r="BK98" s="181"/>
      <c r="BL98" s="181"/>
      <c r="BM98" s="181"/>
      <c r="BN98" s="181"/>
      <c r="BO98" s="181"/>
      <c r="BP98" s="181"/>
      <c r="BQ98" s="181"/>
      <c r="BR98" s="73">
        <f t="shared" si="69"/>
        <v>0</v>
      </c>
      <c r="BS98" s="64">
        <f t="shared" ref="BS98" si="80">BS97*$BV$5</f>
        <v>0</v>
      </c>
      <c r="BT98" s="76"/>
      <c r="BU98" s="60">
        <f t="shared" si="55"/>
        <v>0</v>
      </c>
      <c r="BV98" s="61">
        <f t="shared" si="56"/>
        <v>0</v>
      </c>
    </row>
    <row r="99" spans="2:74" ht="20.149999999999999" customHeight="1" thickBot="1" x14ac:dyDescent="0.4">
      <c r="B99" s="62"/>
      <c r="C99" s="75"/>
      <c r="D99" s="327"/>
      <c r="E99" s="68" t="s">
        <v>50</v>
      </c>
      <c r="F99" s="151"/>
      <c r="G99" s="151"/>
      <c r="H99" s="151"/>
      <c r="I99" s="151"/>
      <c r="J99" s="151"/>
      <c r="K99" s="151"/>
      <c r="L99" s="151"/>
      <c r="M99" s="151"/>
      <c r="N99" s="151"/>
      <c r="O99" s="151"/>
      <c r="P99" s="151"/>
      <c r="Q99" s="151"/>
      <c r="R99" s="151"/>
      <c r="S99" s="151"/>
      <c r="T99" s="151"/>
      <c r="U99" s="151"/>
      <c r="V99" s="151"/>
      <c r="W99" s="151"/>
      <c r="X99" s="151"/>
      <c r="Y99" s="151"/>
      <c r="Z99" s="151"/>
      <c r="AA99" s="151"/>
      <c r="AB99" s="151"/>
      <c r="AC99" s="151"/>
      <c r="AD99" s="151"/>
      <c r="AE99" s="151"/>
      <c r="AF99" s="151"/>
      <c r="AG99" s="151"/>
      <c r="AH99" s="151"/>
      <c r="AI99" s="151"/>
      <c r="AJ99" s="151"/>
      <c r="AK99" s="151"/>
      <c r="AL99" s="151"/>
      <c r="AM99" s="151"/>
      <c r="AN99" s="151"/>
      <c r="AO99" s="151"/>
      <c r="AP99" s="151"/>
      <c r="AQ99" s="151"/>
      <c r="AR99" s="151"/>
      <c r="AS99" s="151"/>
      <c r="AT99" s="151"/>
      <c r="AU99" s="151"/>
      <c r="AV99" s="151"/>
      <c r="AW99" s="151"/>
      <c r="AX99" s="151"/>
      <c r="AY99" s="151"/>
      <c r="AZ99" s="151"/>
      <c r="BA99" s="151"/>
      <c r="BB99" s="151"/>
      <c r="BC99" s="151"/>
      <c r="BD99" s="151"/>
      <c r="BE99" s="151"/>
      <c r="BF99" s="151"/>
      <c r="BG99" s="151"/>
      <c r="BH99" s="151"/>
      <c r="BI99" s="151"/>
      <c r="BJ99" s="151"/>
      <c r="BK99" s="151"/>
      <c r="BL99" s="151"/>
      <c r="BM99" s="151"/>
      <c r="BN99" s="151"/>
      <c r="BO99" s="151"/>
      <c r="BP99" s="151"/>
      <c r="BQ99" s="151"/>
      <c r="BR99" s="74">
        <f t="shared" si="69"/>
        <v>0</v>
      </c>
      <c r="BS99" s="64">
        <f t="shared" ref="BS99" si="81">BS97*$BV$6</f>
        <v>0</v>
      </c>
      <c r="BT99" s="76"/>
      <c r="BU99" s="60">
        <f t="shared" si="55"/>
        <v>0</v>
      </c>
      <c r="BV99" s="61">
        <f t="shared" si="56"/>
        <v>0</v>
      </c>
    </row>
    <row r="100" spans="2:74" ht="20.149999999999999" customHeight="1" x14ac:dyDescent="0.35">
      <c r="B100" s="62" t="s">
        <v>37</v>
      </c>
      <c r="C100" s="65"/>
      <c r="D100" s="325"/>
      <c r="E100" s="70" t="s">
        <v>38</v>
      </c>
      <c r="F100" s="151"/>
      <c r="G100" s="151"/>
      <c r="H100" s="151"/>
      <c r="I100" s="151"/>
      <c r="J100" s="151"/>
      <c r="K100" s="151"/>
      <c r="L100" s="151"/>
      <c r="M100" s="151"/>
      <c r="N100" s="151"/>
      <c r="O100" s="151"/>
      <c r="P100" s="151"/>
      <c r="Q100" s="151"/>
      <c r="R100" s="151"/>
      <c r="S100" s="151"/>
      <c r="T100" s="151"/>
      <c r="U100" s="151"/>
      <c r="V100" s="151"/>
      <c r="W100" s="151"/>
      <c r="X100" s="151"/>
      <c r="Y100" s="151"/>
      <c r="Z100" s="151"/>
      <c r="AA100" s="151"/>
      <c r="AB100" s="151"/>
      <c r="AC100" s="151"/>
      <c r="AD100" s="151"/>
      <c r="AE100" s="151"/>
      <c r="AF100" s="151"/>
      <c r="AG100" s="151"/>
      <c r="AH100" s="151"/>
      <c r="AI100" s="151"/>
      <c r="AJ100" s="151"/>
      <c r="AK100" s="151"/>
      <c r="AL100" s="151"/>
      <c r="AM100" s="151"/>
      <c r="AN100" s="151"/>
      <c r="AO100" s="151"/>
      <c r="AP100" s="151"/>
      <c r="AQ100" s="149"/>
      <c r="AR100" s="149"/>
      <c r="AS100" s="149"/>
      <c r="AT100" s="149"/>
      <c r="AU100" s="149"/>
      <c r="AV100" s="149"/>
      <c r="AW100" s="149"/>
      <c r="AX100" s="149"/>
      <c r="AY100" s="149"/>
      <c r="AZ100" s="149"/>
      <c r="BA100" s="149"/>
      <c r="BB100" s="149"/>
      <c r="BC100" s="149"/>
      <c r="BD100" s="149"/>
      <c r="BE100" s="149"/>
      <c r="BF100" s="149"/>
      <c r="BG100" s="149"/>
      <c r="BH100" s="149"/>
      <c r="BI100" s="149"/>
      <c r="BJ100" s="149"/>
      <c r="BK100" s="149"/>
      <c r="BL100" s="149"/>
      <c r="BM100" s="149"/>
      <c r="BN100" s="149"/>
      <c r="BO100" s="149"/>
      <c r="BP100" s="149"/>
      <c r="BQ100" s="149"/>
      <c r="BR100" s="59">
        <f t="shared" si="69"/>
        <v>0</v>
      </c>
      <c r="BS100" s="63"/>
      <c r="BT100" s="76"/>
      <c r="BU100" s="60">
        <f t="shared" si="55"/>
        <v>0</v>
      </c>
      <c r="BV100" s="61">
        <f t="shared" si="56"/>
        <v>0</v>
      </c>
    </row>
    <row r="101" spans="2:74" ht="20.149999999999999" customHeight="1" x14ac:dyDescent="0.35">
      <c r="B101" s="147" t="s">
        <v>48</v>
      </c>
      <c r="C101" s="71"/>
      <c r="D101" s="326"/>
      <c r="E101" s="72" t="s">
        <v>39</v>
      </c>
      <c r="F101" s="151"/>
      <c r="G101" s="151"/>
      <c r="H101" s="151"/>
      <c r="I101" s="151"/>
      <c r="J101" s="151"/>
      <c r="K101" s="151"/>
      <c r="L101" s="151"/>
      <c r="M101" s="151"/>
      <c r="N101" s="151"/>
      <c r="O101" s="151"/>
      <c r="P101" s="151"/>
      <c r="Q101" s="151"/>
      <c r="R101" s="151"/>
      <c r="S101" s="151"/>
      <c r="T101" s="151"/>
      <c r="U101" s="151"/>
      <c r="V101" s="151"/>
      <c r="W101" s="151"/>
      <c r="X101" s="151"/>
      <c r="Y101" s="151"/>
      <c r="Z101" s="151"/>
      <c r="AA101" s="151"/>
      <c r="AB101" s="151"/>
      <c r="AC101" s="151"/>
      <c r="AD101" s="151"/>
      <c r="AE101" s="151"/>
      <c r="AF101" s="151"/>
      <c r="AG101" s="151"/>
      <c r="AH101" s="151"/>
      <c r="AI101" s="151"/>
      <c r="AJ101" s="151"/>
      <c r="AK101" s="151"/>
      <c r="AL101" s="151"/>
      <c r="AM101" s="151"/>
      <c r="AN101" s="151"/>
      <c r="AO101" s="151"/>
      <c r="AP101" s="151"/>
      <c r="AQ101" s="181"/>
      <c r="AR101" s="181"/>
      <c r="AS101" s="181"/>
      <c r="AT101" s="181"/>
      <c r="AU101" s="181"/>
      <c r="AV101" s="181"/>
      <c r="AW101" s="181"/>
      <c r="AX101" s="181"/>
      <c r="AY101" s="181"/>
      <c r="AZ101" s="181"/>
      <c r="BA101" s="181"/>
      <c r="BB101" s="181"/>
      <c r="BC101" s="181"/>
      <c r="BD101" s="181"/>
      <c r="BE101" s="181"/>
      <c r="BF101" s="181"/>
      <c r="BG101" s="181"/>
      <c r="BH101" s="181"/>
      <c r="BI101" s="181"/>
      <c r="BJ101" s="181"/>
      <c r="BK101" s="181"/>
      <c r="BL101" s="181"/>
      <c r="BM101" s="181"/>
      <c r="BN101" s="181"/>
      <c r="BO101" s="181"/>
      <c r="BP101" s="181"/>
      <c r="BQ101" s="181"/>
      <c r="BR101" s="73">
        <f t="shared" si="69"/>
        <v>0</v>
      </c>
      <c r="BS101" s="64">
        <f t="shared" ref="BS101" si="82">BS100*$BV$5</f>
        <v>0</v>
      </c>
      <c r="BT101" s="76"/>
      <c r="BU101" s="60">
        <f t="shared" si="55"/>
        <v>0</v>
      </c>
      <c r="BV101" s="61">
        <f t="shared" si="56"/>
        <v>0</v>
      </c>
    </row>
    <row r="102" spans="2:74" ht="20.149999999999999" customHeight="1" thickBot="1" x14ac:dyDescent="0.4">
      <c r="B102" s="62"/>
      <c r="C102" s="75"/>
      <c r="D102" s="327"/>
      <c r="E102" s="68" t="s">
        <v>50</v>
      </c>
      <c r="F102" s="151"/>
      <c r="G102" s="151"/>
      <c r="H102" s="151"/>
      <c r="I102" s="151"/>
      <c r="J102" s="151"/>
      <c r="K102" s="151"/>
      <c r="L102" s="151"/>
      <c r="M102" s="151"/>
      <c r="N102" s="151"/>
      <c r="O102" s="151"/>
      <c r="P102" s="151"/>
      <c r="Q102" s="151"/>
      <c r="R102" s="151"/>
      <c r="S102" s="151"/>
      <c r="T102" s="151"/>
      <c r="U102" s="151"/>
      <c r="V102" s="151"/>
      <c r="W102" s="151"/>
      <c r="X102" s="151"/>
      <c r="Y102" s="151"/>
      <c r="Z102" s="151"/>
      <c r="AA102" s="151"/>
      <c r="AB102" s="151"/>
      <c r="AC102" s="151"/>
      <c r="AD102" s="151"/>
      <c r="AE102" s="151"/>
      <c r="AF102" s="151"/>
      <c r="AG102" s="151"/>
      <c r="AH102" s="151"/>
      <c r="AI102" s="151"/>
      <c r="AJ102" s="151"/>
      <c r="AK102" s="151"/>
      <c r="AL102" s="151"/>
      <c r="AM102" s="151"/>
      <c r="AN102" s="151"/>
      <c r="AO102" s="151"/>
      <c r="AP102" s="151"/>
      <c r="AQ102" s="151"/>
      <c r="AR102" s="151"/>
      <c r="AS102" s="151"/>
      <c r="AT102" s="151"/>
      <c r="AU102" s="151"/>
      <c r="AV102" s="151"/>
      <c r="AW102" s="151"/>
      <c r="AX102" s="151"/>
      <c r="AY102" s="151"/>
      <c r="AZ102" s="151"/>
      <c r="BA102" s="151"/>
      <c r="BB102" s="151"/>
      <c r="BC102" s="151"/>
      <c r="BD102" s="151"/>
      <c r="BE102" s="151"/>
      <c r="BF102" s="151"/>
      <c r="BG102" s="151"/>
      <c r="BH102" s="151"/>
      <c r="BI102" s="151"/>
      <c r="BJ102" s="151"/>
      <c r="BK102" s="151"/>
      <c r="BL102" s="151"/>
      <c r="BM102" s="151"/>
      <c r="BN102" s="151"/>
      <c r="BO102" s="151"/>
      <c r="BP102" s="151"/>
      <c r="BQ102" s="151"/>
      <c r="BR102" s="74">
        <f t="shared" si="69"/>
        <v>0</v>
      </c>
      <c r="BS102" s="64">
        <f t="shared" ref="BS102" si="83">BS100*$BV$6</f>
        <v>0</v>
      </c>
      <c r="BT102" s="76"/>
      <c r="BU102" s="60">
        <f t="shared" si="55"/>
        <v>0</v>
      </c>
      <c r="BV102" s="61">
        <f t="shared" si="56"/>
        <v>0</v>
      </c>
    </row>
    <row r="103" spans="2:74" ht="20.149999999999999" customHeight="1" x14ac:dyDescent="0.35">
      <c r="B103" s="62" t="s">
        <v>37</v>
      </c>
      <c r="C103" s="65"/>
      <c r="D103" s="325"/>
      <c r="E103" s="70" t="s">
        <v>38</v>
      </c>
      <c r="F103" s="151"/>
      <c r="G103" s="151"/>
      <c r="H103" s="151"/>
      <c r="I103" s="151"/>
      <c r="J103" s="151"/>
      <c r="K103" s="151"/>
      <c r="L103" s="151"/>
      <c r="M103" s="151"/>
      <c r="N103" s="151"/>
      <c r="O103" s="151"/>
      <c r="P103" s="151"/>
      <c r="Q103" s="151"/>
      <c r="R103" s="151"/>
      <c r="S103" s="151"/>
      <c r="T103" s="151"/>
      <c r="U103" s="151"/>
      <c r="V103" s="151"/>
      <c r="W103" s="151"/>
      <c r="X103" s="151"/>
      <c r="Y103" s="151"/>
      <c r="Z103" s="151"/>
      <c r="AA103" s="151"/>
      <c r="AB103" s="151"/>
      <c r="AC103" s="151"/>
      <c r="AD103" s="151"/>
      <c r="AE103" s="151"/>
      <c r="AF103" s="151"/>
      <c r="AG103" s="151"/>
      <c r="AH103" s="151"/>
      <c r="AI103" s="151"/>
      <c r="AJ103" s="151"/>
      <c r="AK103" s="151"/>
      <c r="AL103" s="151"/>
      <c r="AM103" s="151"/>
      <c r="AN103" s="151"/>
      <c r="AO103" s="151"/>
      <c r="AP103" s="151"/>
      <c r="AQ103" s="149"/>
      <c r="AR103" s="149"/>
      <c r="AS103" s="149"/>
      <c r="AT103" s="149"/>
      <c r="AU103" s="149"/>
      <c r="AV103" s="149"/>
      <c r="AW103" s="149"/>
      <c r="AX103" s="149"/>
      <c r="AY103" s="149"/>
      <c r="AZ103" s="149"/>
      <c r="BA103" s="149"/>
      <c r="BB103" s="149"/>
      <c r="BC103" s="149"/>
      <c r="BD103" s="149"/>
      <c r="BE103" s="149"/>
      <c r="BF103" s="149"/>
      <c r="BG103" s="149"/>
      <c r="BH103" s="149"/>
      <c r="BI103" s="149"/>
      <c r="BJ103" s="149"/>
      <c r="BK103" s="149"/>
      <c r="BL103" s="149"/>
      <c r="BM103" s="149"/>
      <c r="BN103" s="149"/>
      <c r="BO103" s="149"/>
      <c r="BP103" s="149"/>
      <c r="BQ103" s="149"/>
      <c r="BR103" s="59">
        <f t="shared" si="69"/>
        <v>0</v>
      </c>
      <c r="BS103" s="63"/>
      <c r="BT103" s="76"/>
      <c r="BU103" s="60">
        <f t="shared" si="55"/>
        <v>0</v>
      </c>
      <c r="BV103" s="61">
        <f t="shared" si="56"/>
        <v>0</v>
      </c>
    </row>
    <row r="104" spans="2:74" ht="20.149999999999999" customHeight="1" x14ac:dyDescent="0.35">
      <c r="B104" s="147" t="s">
        <v>48</v>
      </c>
      <c r="C104" s="71"/>
      <c r="D104" s="326"/>
      <c r="E104" s="72" t="s">
        <v>39</v>
      </c>
      <c r="F104" s="151"/>
      <c r="G104" s="151"/>
      <c r="H104" s="151"/>
      <c r="I104" s="151"/>
      <c r="J104" s="151"/>
      <c r="K104" s="151"/>
      <c r="L104" s="151"/>
      <c r="M104" s="151"/>
      <c r="N104" s="151"/>
      <c r="O104" s="151"/>
      <c r="P104" s="151"/>
      <c r="Q104" s="151"/>
      <c r="R104" s="151"/>
      <c r="S104" s="151"/>
      <c r="T104" s="151"/>
      <c r="U104" s="151"/>
      <c r="V104" s="151"/>
      <c r="W104" s="151"/>
      <c r="X104" s="151"/>
      <c r="Y104" s="151"/>
      <c r="Z104" s="151"/>
      <c r="AA104" s="151"/>
      <c r="AB104" s="151"/>
      <c r="AC104" s="151"/>
      <c r="AD104" s="151"/>
      <c r="AE104" s="151"/>
      <c r="AF104" s="151"/>
      <c r="AG104" s="151"/>
      <c r="AH104" s="151"/>
      <c r="AI104" s="151"/>
      <c r="AJ104" s="151"/>
      <c r="AK104" s="151"/>
      <c r="AL104" s="151"/>
      <c r="AM104" s="151"/>
      <c r="AN104" s="151"/>
      <c r="AO104" s="151"/>
      <c r="AP104" s="151"/>
      <c r="AQ104" s="181"/>
      <c r="AR104" s="181"/>
      <c r="AS104" s="181"/>
      <c r="AT104" s="181"/>
      <c r="AU104" s="181"/>
      <c r="AV104" s="181"/>
      <c r="AW104" s="181"/>
      <c r="AX104" s="181"/>
      <c r="AY104" s="181"/>
      <c r="AZ104" s="181"/>
      <c r="BA104" s="181"/>
      <c r="BB104" s="181"/>
      <c r="BC104" s="181"/>
      <c r="BD104" s="181"/>
      <c r="BE104" s="181"/>
      <c r="BF104" s="181"/>
      <c r="BG104" s="181"/>
      <c r="BH104" s="181"/>
      <c r="BI104" s="181"/>
      <c r="BJ104" s="181"/>
      <c r="BK104" s="181"/>
      <c r="BL104" s="181"/>
      <c r="BM104" s="181"/>
      <c r="BN104" s="181"/>
      <c r="BO104" s="181"/>
      <c r="BP104" s="181"/>
      <c r="BQ104" s="181"/>
      <c r="BR104" s="73">
        <f t="shared" si="69"/>
        <v>0</v>
      </c>
      <c r="BS104" s="64">
        <f t="shared" ref="BS104" si="84">BS103*$BV$5</f>
        <v>0</v>
      </c>
      <c r="BT104" s="76"/>
      <c r="BU104" s="60">
        <f t="shared" si="55"/>
        <v>0</v>
      </c>
      <c r="BV104" s="61">
        <f t="shared" si="56"/>
        <v>0</v>
      </c>
    </row>
    <row r="105" spans="2:74" ht="20.149999999999999" customHeight="1" thickBot="1" x14ac:dyDescent="0.4">
      <c r="B105" s="62"/>
      <c r="C105" s="75"/>
      <c r="D105" s="327"/>
      <c r="E105" s="68" t="s">
        <v>50</v>
      </c>
      <c r="F105" s="151"/>
      <c r="G105" s="151"/>
      <c r="H105" s="151"/>
      <c r="I105" s="151"/>
      <c r="J105" s="151"/>
      <c r="K105" s="151"/>
      <c r="L105" s="151"/>
      <c r="M105" s="151"/>
      <c r="N105" s="151"/>
      <c r="O105" s="151"/>
      <c r="P105" s="151"/>
      <c r="Q105" s="151"/>
      <c r="R105" s="151"/>
      <c r="S105" s="151"/>
      <c r="T105" s="151"/>
      <c r="U105" s="151"/>
      <c r="V105" s="151"/>
      <c r="W105" s="151"/>
      <c r="X105" s="151"/>
      <c r="Y105" s="151"/>
      <c r="Z105" s="151"/>
      <c r="AA105" s="151"/>
      <c r="AB105" s="151"/>
      <c r="AC105" s="151"/>
      <c r="AD105" s="151"/>
      <c r="AE105" s="151"/>
      <c r="AF105" s="151"/>
      <c r="AG105" s="151"/>
      <c r="AH105" s="151"/>
      <c r="AI105" s="151"/>
      <c r="AJ105" s="151"/>
      <c r="AK105" s="151"/>
      <c r="AL105" s="151"/>
      <c r="AM105" s="151"/>
      <c r="AN105" s="151"/>
      <c r="AO105" s="151"/>
      <c r="AP105" s="151"/>
      <c r="AQ105" s="151"/>
      <c r="AR105" s="151"/>
      <c r="AS105" s="151"/>
      <c r="AT105" s="151"/>
      <c r="AU105" s="151"/>
      <c r="AV105" s="151"/>
      <c r="AW105" s="151"/>
      <c r="AX105" s="151"/>
      <c r="AY105" s="151"/>
      <c r="AZ105" s="151"/>
      <c r="BA105" s="151"/>
      <c r="BB105" s="151"/>
      <c r="BC105" s="151"/>
      <c r="BD105" s="151"/>
      <c r="BE105" s="151"/>
      <c r="BF105" s="151"/>
      <c r="BG105" s="151"/>
      <c r="BH105" s="151"/>
      <c r="BI105" s="151"/>
      <c r="BJ105" s="151"/>
      <c r="BK105" s="151"/>
      <c r="BL105" s="151"/>
      <c r="BM105" s="151"/>
      <c r="BN105" s="151"/>
      <c r="BO105" s="151"/>
      <c r="BP105" s="151"/>
      <c r="BQ105" s="151"/>
      <c r="BR105" s="74">
        <f t="shared" si="69"/>
        <v>0</v>
      </c>
      <c r="BS105" s="64">
        <f t="shared" ref="BS105" si="85">BS103*$BV$6</f>
        <v>0</v>
      </c>
      <c r="BT105" s="76"/>
      <c r="BU105" s="60">
        <f t="shared" si="55"/>
        <v>0</v>
      </c>
      <c r="BV105" s="61">
        <f t="shared" si="56"/>
        <v>0</v>
      </c>
    </row>
    <row r="106" spans="2:74" ht="20.149999999999999" customHeight="1" x14ac:dyDescent="0.35">
      <c r="B106" s="62" t="s">
        <v>37</v>
      </c>
      <c r="C106" s="65"/>
      <c r="D106" s="325"/>
      <c r="E106" s="70" t="s">
        <v>38</v>
      </c>
      <c r="F106" s="151"/>
      <c r="G106" s="151"/>
      <c r="H106" s="151"/>
      <c r="I106" s="151"/>
      <c r="J106" s="151"/>
      <c r="K106" s="151"/>
      <c r="L106" s="151"/>
      <c r="M106" s="151"/>
      <c r="N106" s="151"/>
      <c r="O106" s="151"/>
      <c r="P106" s="151"/>
      <c r="Q106" s="151"/>
      <c r="R106" s="151"/>
      <c r="S106" s="151"/>
      <c r="T106" s="151"/>
      <c r="U106" s="151"/>
      <c r="V106" s="151"/>
      <c r="W106" s="151"/>
      <c r="X106" s="151"/>
      <c r="Y106" s="151"/>
      <c r="Z106" s="151"/>
      <c r="AA106" s="151"/>
      <c r="AB106" s="151"/>
      <c r="AC106" s="151"/>
      <c r="AD106" s="151"/>
      <c r="AE106" s="151"/>
      <c r="AF106" s="151"/>
      <c r="AG106" s="151"/>
      <c r="AH106" s="151"/>
      <c r="AI106" s="151"/>
      <c r="AJ106" s="151"/>
      <c r="AK106" s="151"/>
      <c r="AL106" s="151"/>
      <c r="AM106" s="151"/>
      <c r="AN106" s="151"/>
      <c r="AO106" s="151"/>
      <c r="AP106" s="151"/>
      <c r="AQ106" s="149"/>
      <c r="AR106" s="149"/>
      <c r="AS106" s="149"/>
      <c r="AT106" s="149"/>
      <c r="AU106" s="149"/>
      <c r="AV106" s="149"/>
      <c r="AW106" s="149"/>
      <c r="AX106" s="149"/>
      <c r="AY106" s="149"/>
      <c r="AZ106" s="149"/>
      <c r="BA106" s="149"/>
      <c r="BB106" s="149"/>
      <c r="BC106" s="149"/>
      <c r="BD106" s="149"/>
      <c r="BE106" s="149"/>
      <c r="BF106" s="149"/>
      <c r="BG106" s="149"/>
      <c r="BH106" s="149"/>
      <c r="BI106" s="149"/>
      <c r="BJ106" s="149"/>
      <c r="BK106" s="149"/>
      <c r="BL106" s="149"/>
      <c r="BM106" s="149"/>
      <c r="BN106" s="149"/>
      <c r="BO106" s="149"/>
      <c r="BP106" s="149"/>
      <c r="BQ106" s="149"/>
      <c r="BR106" s="59">
        <f t="shared" si="69"/>
        <v>0</v>
      </c>
      <c r="BS106" s="63"/>
      <c r="BT106" s="76"/>
      <c r="BU106" s="60">
        <f t="shared" si="55"/>
        <v>0</v>
      </c>
      <c r="BV106" s="61">
        <f t="shared" si="56"/>
        <v>0</v>
      </c>
    </row>
    <row r="107" spans="2:74" ht="20.149999999999999" customHeight="1" x14ac:dyDescent="0.35">
      <c r="B107" s="147" t="s">
        <v>48</v>
      </c>
      <c r="C107" s="71"/>
      <c r="D107" s="326"/>
      <c r="E107" s="72" t="s">
        <v>39</v>
      </c>
      <c r="F107" s="151"/>
      <c r="G107" s="151"/>
      <c r="H107" s="151"/>
      <c r="I107" s="151"/>
      <c r="J107" s="151"/>
      <c r="K107" s="151"/>
      <c r="L107" s="151"/>
      <c r="M107" s="151"/>
      <c r="N107" s="151"/>
      <c r="O107" s="151"/>
      <c r="P107" s="151"/>
      <c r="Q107" s="151"/>
      <c r="R107" s="151"/>
      <c r="S107" s="151"/>
      <c r="T107" s="151"/>
      <c r="U107" s="151"/>
      <c r="V107" s="151"/>
      <c r="W107" s="151"/>
      <c r="X107" s="151"/>
      <c r="Y107" s="151"/>
      <c r="Z107" s="151"/>
      <c r="AA107" s="151"/>
      <c r="AB107" s="151"/>
      <c r="AC107" s="151"/>
      <c r="AD107" s="151"/>
      <c r="AE107" s="151"/>
      <c r="AF107" s="151"/>
      <c r="AG107" s="151"/>
      <c r="AH107" s="151"/>
      <c r="AI107" s="151"/>
      <c r="AJ107" s="151"/>
      <c r="AK107" s="151"/>
      <c r="AL107" s="151"/>
      <c r="AM107" s="151"/>
      <c r="AN107" s="151"/>
      <c r="AO107" s="151"/>
      <c r="AP107" s="151"/>
      <c r="AQ107" s="181"/>
      <c r="AR107" s="181"/>
      <c r="AS107" s="181"/>
      <c r="AT107" s="181"/>
      <c r="AU107" s="181"/>
      <c r="AV107" s="181"/>
      <c r="AW107" s="181"/>
      <c r="AX107" s="181"/>
      <c r="AY107" s="181"/>
      <c r="AZ107" s="181"/>
      <c r="BA107" s="181"/>
      <c r="BB107" s="181"/>
      <c r="BC107" s="181"/>
      <c r="BD107" s="181"/>
      <c r="BE107" s="181"/>
      <c r="BF107" s="181"/>
      <c r="BG107" s="181"/>
      <c r="BH107" s="181"/>
      <c r="BI107" s="181"/>
      <c r="BJ107" s="181"/>
      <c r="BK107" s="181"/>
      <c r="BL107" s="181"/>
      <c r="BM107" s="181"/>
      <c r="BN107" s="181"/>
      <c r="BO107" s="181"/>
      <c r="BP107" s="181"/>
      <c r="BQ107" s="181"/>
      <c r="BR107" s="73">
        <f t="shared" si="69"/>
        <v>0</v>
      </c>
      <c r="BS107" s="64">
        <f t="shared" ref="BS107" si="86">BS106*$BV$5</f>
        <v>0</v>
      </c>
      <c r="BT107" s="76"/>
      <c r="BU107" s="60">
        <f t="shared" si="55"/>
        <v>0</v>
      </c>
      <c r="BV107" s="61">
        <f t="shared" si="56"/>
        <v>0</v>
      </c>
    </row>
    <row r="108" spans="2:74" ht="20.149999999999999" customHeight="1" thickBot="1" x14ac:dyDescent="0.4">
      <c r="B108" s="62"/>
      <c r="C108" s="75"/>
      <c r="D108" s="327"/>
      <c r="E108" s="68" t="s">
        <v>50</v>
      </c>
      <c r="F108" s="151"/>
      <c r="G108" s="151"/>
      <c r="H108" s="151"/>
      <c r="I108" s="151"/>
      <c r="J108" s="151"/>
      <c r="K108" s="151"/>
      <c r="L108" s="151"/>
      <c r="M108" s="151"/>
      <c r="N108" s="151"/>
      <c r="O108" s="151"/>
      <c r="P108" s="151"/>
      <c r="Q108" s="151"/>
      <c r="R108" s="151"/>
      <c r="S108" s="151"/>
      <c r="T108" s="151"/>
      <c r="U108" s="151"/>
      <c r="V108" s="151"/>
      <c r="W108" s="151"/>
      <c r="X108" s="151"/>
      <c r="Y108" s="151"/>
      <c r="Z108" s="151"/>
      <c r="AA108" s="151"/>
      <c r="AB108" s="151"/>
      <c r="AC108" s="151"/>
      <c r="AD108" s="151"/>
      <c r="AE108" s="151"/>
      <c r="AF108" s="151"/>
      <c r="AG108" s="151"/>
      <c r="AH108" s="151"/>
      <c r="AI108" s="151"/>
      <c r="AJ108" s="151"/>
      <c r="AK108" s="151"/>
      <c r="AL108" s="151"/>
      <c r="AM108" s="151"/>
      <c r="AN108" s="151"/>
      <c r="AO108" s="151"/>
      <c r="AP108" s="151"/>
      <c r="AQ108" s="151"/>
      <c r="AR108" s="151"/>
      <c r="AS108" s="151"/>
      <c r="AT108" s="151"/>
      <c r="AU108" s="151"/>
      <c r="AV108" s="151"/>
      <c r="AW108" s="151"/>
      <c r="AX108" s="151"/>
      <c r="AY108" s="151"/>
      <c r="AZ108" s="151"/>
      <c r="BA108" s="151"/>
      <c r="BB108" s="151"/>
      <c r="BC108" s="151"/>
      <c r="BD108" s="151"/>
      <c r="BE108" s="151"/>
      <c r="BF108" s="151"/>
      <c r="BG108" s="151"/>
      <c r="BH108" s="151"/>
      <c r="BI108" s="151"/>
      <c r="BJ108" s="151"/>
      <c r="BK108" s="151"/>
      <c r="BL108" s="151"/>
      <c r="BM108" s="151"/>
      <c r="BN108" s="151"/>
      <c r="BO108" s="151"/>
      <c r="BP108" s="151"/>
      <c r="BQ108" s="151"/>
      <c r="BR108" s="74">
        <f t="shared" si="69"/>
        <v>0</v>
      </c>
      <c r="BS108" s="64">
        <f t="shared" ref="BS108" si="87">BS106*$BV$6</f>
        <v>0</v>
      </c>
      <c r="BT108" s="76"/>
      <c r="BU108" s="60">
        <f t="shared" si="55"/>
        <v>0</v>
      </c>
      <c r="BV108" s="61">
        <f t="shared" si="56"/>
        <v>0</v>
      </c>
    </row>
    <row r="109" spans="2:74" ht="20.149999999999999" customHeight="1" x14ac:dyDescent="0.35">
      <c r="B109" s="62" t="s">
        <v>37</v>
      </c>
      <c r="C109" s="65"/>
      <c r="D109" s="325"/>
      <c r="E109" s="70" t="s">
        <v>38</v>
      </c>
      <c r="F109" s="151"/>
      <c r="G109" s="151"/>
      <c r="H109" s="151"/>
      <c r="I109" s="151"/>
      <c r="J109" s="151"/>
      <c r="K109" s="151"/>
      <c r="L109" s="151"/>
      <c r="M109" s="151"/>
      <c r="N109" s="151"/>
      <c r="O109" s="151"/>
      <c r="P109" s="151"/>
      <c r="Q109" s="151"/>
      <c r="R109" s="151"/>
      <c r="S109" s="151"/>
      <c r="T109" s="151"/>
      <c r="U109" s="151"/>
      <c r="V109" s="151"/>
      <c r="W109" s="151"/>
      <c r="X109" s="151"/>
      <c r="Y109" s="151"/>
      <c r="Z109" s="151"/>
      <c r="AA109" s="151"/>
      <c r="AB109" s="151"/>
      <c r="AC109" s="151"/>
      <c r="AD109" s="151"/>
      <c r="AE109" s="151"/>
      <c r="AF109" s="151"/>
      <c r="AG109" s="151"/>
      <c r="AH109" s="151"/>
      <c r="AI109" s="151"/>
      <c r="AJ109" s="151"/>
      <c r="AK109" s="151"/>
      <c r="AL109" s="151"/>
      <c r="AM109" s="151"/>
      <c r="AN109" s="151"/>
      <c r="AO109" s="151"/>
      <c r="AP109" s="151"/>
      <c r="AQ109" s="149"/>
      <c r="AR109" s="149"/>
      <c r="AS109" s="149"/>
      <c r="AT109" s="149"/>
      <c r="AU109" s="149"/>
      <c r="AV109" s="149"/>
      <c r="AW109" s="149"/>
      <c r="AX109" s="149"/>
      <c r="AY109" s="149"/>
      <c r="AZ109" s="149"/>
      <c r="BA109" s="149"/>
      <c r="BB109" s="149"/>
      <c r="BC109" s="149"/>
      <c r="BD109" s="149"/>
      <c r="BE109" s="149"/>
      <c r="BF109" s="149"/>
      <c r="BG109" s="149"/>
      <c r="BH109" s="149"/>
      <c r="BI109" s="149"/>
      <c r="BJ109" s="149"/>
      <c r="BK109" s="149"/>
      <c r="BL109" s="149"/>
      <c r="BM109" s="149"/>
      <c r="BN109" s="149"/>
      <c r="BO109" s="149"/>
      <c r="BP109" s="149"/>
      <c r="BQ109" s="149"/>
      <c r="BR109" s="59">
        <f t="shared" si="69"/>
        <v>0</v>
      </c>
      <c r="BS109" s="63"/>
      <c r="BT109" s="76"/>
      <c r="BU109" s="60">
        <f t="shared" ref="BU109:BU153" si="88">(BS109+BT109*BS109)</f>
        <v>0</v>
      </c>
      <c r="BV109" s="61">
        <f t="shared" ref="BV109:BV153" si="89">(BR109*BU109)</f>
        <v>0</v>
      </c>
    </row>
    <row r="110" spans="2:74" ht="20.149999999999999" customHeight="1" x14ac:dyDescent="0.35">
      <c r="B110" s="147" t="s">
        <v>48</v>
      </c>
      <c r="C110" s="71"/>
      <c r="D110" s="326"/>
      <c r="E110" s="72" t="s">
        <v>39</v>
      </c>
      <c r="F110" s="151"/>
      <c r="G110" s="151"/>
      <c r="H110" s="151"/>
      <c r="I110" s="151"/>
      <c r="J110" s="151"/>
      <c r="K110" s="151"/>
      <c r="L110" s="151"/>
      <c r="M110" s="151"/>
      <c r="N110" s="151"/>
      <c r="O110" s="151"/>
      <c r="P110" s="151"/>
      <c r="Q110" s="151"/>
      <c r="R110" s="151"/>
      <c r="S110" s="151"/>
      <c r="T110" s="151"/>
      <c r="U110" s="151"/>
      <c r="V110" s="151"/>
      <c r="W110" s="151"/>
      <c r="X110" s="151"/>
      <c r="Y110" s="151"/>
      <c r="Z110" s="151"/>
      <c r="AA110" s="151"/>
      <c r="AB110" s="151"/>
      <c r="AC110" s="151"/>
      <c r="AD110" s="151"/>
      <c r="AE110" s="151"/>
      <c r="AF110" s="151"/>
      <c r="AG110" s="151"/>
      <c r="AH110" s="151"/>
      <c r="AI110" s="151"/>
      <c r="AJ110" s="151"/>
      <c r="AK110" s="151"/>
      <c r="AL110" s="151"/>
      <c r="AM110" s="151"/>
      <c r="AN110" s="151"/>
      <c r="AO110" s="151"/>
      <c r="AP110" s="151"/>
      <c r="AQ110" s="181"/>
      <c r="AR110" s="181"/>
      <c r="AS110" s="181"/>
      <c r="AT110" s="181"/>
      <c r="AU110" s="181"/>
      <c r="AV110" s="181"/>
      <c r="AW110" s="181"/>
      <c r="AX110" s="181"/>
      <c r="AY110" s="181"/>
      <c r="AZ110" s="181"/>
      <c r="BA110" s="181"/>
      <c r="BB110" s="181"/>
      <c r="BC110" s="181"/>
      <c r="BD110" s="181"/>
      <c r="BE110" s="181"/>
      <c r="BF110" s="181"/>
      <c r="BG110" s="181"/>
      <c r="BH110" s="181"/>
      <c r="BI110" s="181"/>
      <c r="BJ110" s="181"/>
      <c r="BK110" s="181"/>
      <c r="BL110" s="181"/>
      <c r="BM110" s="181"/>
      <c r="BN110" s="181"/>
      <c r="BO110" s="181"/>
      <c r="BP110" s="181"/>
      <c r="BQ110" s="181"/>
      <c r="BR110" s="73">
        <f t="shared" si="69"/>
        <v>0</v>
      </c>
      <c r="BS110" s="64">
        <f t="shared" ref="BS110" si="90">BS109*$BV$5</f>
        <v>0</v>
      </c>
      <c r="BT110" s="76"/>
      <c r="BU110" s="60">
        <f t="shared" si="88"/>
        <v>0</v>
      </c>
      <c r="BV110" s="61">
        <f t="shared" si="89"/>
        <v>0</v>
      </c>
    </row>
    <row r="111" spans="2:74" ht="20.149999999999999" customHeight="1" thickBot="1" x14ac:dyDescent="0.4">
      <c r="B111" s="62"/>
      <c r="C111" s="75"/>
      <c r="D111" s="327"/>
      <c r="E111" s="68" t="s">
        <v>50</v>
      </c>
      <c r="F111" s="151"/>
      <c r="G111" s="151"/>
      <c r="H111" s="151"/>
      <c r="I111" s="151"/>
      <c r="J111" s="151"/>
      <c r="K111" s="151"/>
      <c r="L111" s="151"/>
      <c r="M111" s="151"/>
      <c r="N111" s="151"/>
      <c r="O111" s="151"/>
      <c r="P111" s="151"/>
      <c r="Q111" s="151"/>
      <c r="R111" s="151"/>
      <c r="S111" s="151"/>
      <c r="T111" s="151"/>
      <c r="U111" s="151"/>
      <c r="V111" s="151"/>
      <c r="W111" s="151"/>
      <c r="X111" s="151"/>
      <c r="Y111" s="151"/>
      <c r="Z111" s="151"/>
      <c r="AA111" s="151"/>
      <c r="AB111" s="151"/>
      <c r="AC111" s="151"/>
      <c r="AD111" s="151"/>
      <c r="AE111" s="151"/>
      <c r="AF111" s="151"/>
      <c r="AG111" s="151"/>
      <c r="AH111" s="151"/>
      <c r="AI111" s="151"/>
      <c r="AJ111" s="151"/>
      <c r="AK111" s="151"/>
      <c r="AL111" s="151"/>
      <c r="AM111" s="151"/>
      <c r="AN111" s="151"/>
      <c r="AO111" s="151"/>
      <c r="AP111" s="151"/>
      <c r="AQ111" s="151"/>
      <c r="AR111" s="151"/>
      <c r="AS111" s="151"/>
      <c r="AT111" s="151"/>
      <c r="AU111" s="151"/>
      <c r="AV111" s="151"/>
      <c r="AW111" s="151"/>
      <c r="AX111" s="151"/>
      <c r="AY111" s="151"/>
      <c r="AZ111" s="151"/>
      <c r="BA111" s="151"/>
      <c r="BB111" s="151"/>
      <c r="BC111" s="151"/>
      <c r="BD111" s="151"/>
      <c r="BE111" s="151"/>
      <c r="BF111" s="151"/>
      <c r="BG111" s="151"/>
      <c r="BH111" s="151"/>
      <c r="BI111" s="151"/>
      <c r="BJ111" s="151"/>
      <c r="BK111" s="151"/>
      <c r="BL111" s="151"/>
      <c r="BM111" s="151"/>
      <c r="BN111" s="151"/>
      <c r="BO111" s="151"/>
      <c r="BP111" s="151"/>
      <c r="BQ111" s="151"/>
      <c r="BR111" s="74">
        <f t="shared" si="69"/>
        <v>0</v>
      </c>
      <c r="BS111" s="64">
        <f t="shared" ref="BS111" si="91">BS109*$BV$6</f>
        <v>0</v>
      </c>
      <c r="BT111" s="76"/>
      <c r="BU111" s="60">
        <f t="shared" si="88"/>
        <v>0</v>
      </c>
      <c r="BV111" s="61">
        <f t="shared" si="89"/>
        <v>0</v>
      </c>
    </row>
    <row r="112" spans="2:74" ht="20" customHeight="1" x14ac:dyDescent="0.35">
      <c r="B112" s="62" t="s">
        <v>37</v>
      </c>
      <c r="C112" s="65"/>
      <c r="D112" s="325"/>
      <c r="E112" s="70" t="s">
        <v>38</v>
      </c>
      <c r="F112" s="151"/>
      <c r="G112" s="151"/>
      <c r="H112" s="151"/>
      <c r="I112" s="151"/>
      <c r="J112" s="151"/>
      <c r="K112" s="151"/>
      <c r="L112" s="151"/>
      <c r="M112" s="151"/>
      <c r="N112" s="151"/>
      <c r="O112" s="151"/>
      <c r="P112" s="151"/>
      <c r="Q112" s="151"/>
      <c r="R112" s="151"/>
      <c r="S112" s="151"/>
      <c r="T112" s="151"/>
      <c r="U112" s="151"/>
      <c r="V112" s="151"/>
      <c r="W112" s="151"/>
      <c r="X112" s="151"/>
      <c r="Y112" s="151"/>
      <c r="Z112" s="151"/>
      <c r="AA112" s="151"/>
      <c r="AB112" s="151"/>
      <c r="AC112" s="151"/>
      <c r="AD112" s="151"/>
      <c r="AE112" s="151"/>
      <c r="AF112" s="151"/>
      <c r="AG112" s="151"/>
      <c r="AH112" s="151"/>
      <c r="AI112" s="151"/>
      <c r="AJ112" s="151"/>
      <c r="AK112" s="151"/>
      <c r="AL112" s="151"/>
      <c r="AM112" s="151"/>
      <c r="AN112" s="151"/>
      <c r="AO112" s="151"/>
      <c r="AP112" s="151"/>
      <c r="AQ112" s="149"/>
      <c r="AR112" s="149"/>
      <c r="AS112" s="149"/>
      <c r="AT112" s="149"/>
      <c r="AU112" s="149"/>
      <c r="AV112" s="149"/>
      <c r="AW112" s="149"/>
      <c r="AX112" s="149"/>
      <c r="AY112" s="149"/>
      <c r="AZ112" s="149"/>
      <c r="BA112" s="149"/>
      <c r="BB112" s="149"/>
      <c r="BC112" s="149"/>
      <c r="BD112" s="149"/>
      <c r="BE112" s="149"/>
      <c r="BF112" s="149"/>
      <c r="BG112" s="149"/>
      <c r="BH112" s="149"/>
      <c r="BI112" s="149"/>
      <c r="BJ112" s="149"/>
      <c r="BK112" s="149"/>
      <c r="BL112" s="149"/>
      <c r="BM112" s="149"/>
      <c r="BN112" s="149"/>
      <c r="BO112" s="149"/>
      <c r="BP112" s="149"/>
      <c r="BQ112" s="149"/>
      <c r="BR112" s="59">
        <f t="shared" si="69"/>
        <v>0</v>
      </c>
      <c r="BS112" s="63"/>
      <c r="BT112" s="76"/>
      <c r="BU112" s="60">
        <f t="shared" si="88"/>
        <v>0</v>
      </c>
      <c r="BV112" s="61">
        <f t="shared" si="89"/>
        <v>0</v>
      </c>
    </row>
    <row r="113" spans="2:74" ht="20.149999999999999" customHeight="1" x14ac:dyDescent="0.35">
      <c r="B113" s="147" t="s">
        <v>48</v>
      </c>
      <c r="C113" s="71"/>
      <c r="D113" s="326"/>
      <c r="E113" s="72" t="s">
        <v>39</v>
      </c>
      <c r="F113" s="151"/>
      <c r="G113" s="151"/>
      <c r="H113" s="151"/>
      <c r="I113" s="151"/>
      <c r="J113" s="151"/>
      <c r="K113" s="151"/>
      <c r="L113" s="151"/>
      <c r="M113" s="151"/>
      <c r="N113" s="151"/>
      <c r="O113" s="151"/>
      <c r="P113" s="151"/>
      <c r="Q113" s="151"/>
      <c r="R113" s="151"/>
      <c r="S113" s="151"/>
      <c r="T113" s="151"/>
      <c r="U113" s="151"/>
      <c r="V113" s="151"/>
      <c r="W113" s="151"/>
      <c r="X113" s="151"/>
      <c r="Y113" s="151"/>
      <c r="Z113" s="151"/>
      <c r="AA113" s="151"/>
      <c r="AB113" s="151"/>
      <c r="AC113" s="151"/>
      <c r="AD113" s="151"/>
      <c r="AE113" s="151"/>
      <c r="AF113" s="151"/>
      <c r="AG113" s="151"/>
      <c r="AH113" s="151"/>
      <c r="AI113" s="151"/>
      <c r="AJ113" s="151"/>
      <c r="AK113" s="151"/>
      <c r="AL113" s="151"/>
      <c r="AM113" s="151"/>
      <c r="AN113" s="151"/>
      <c r="AO113" s="151"/>
      <c r="AP113" s="151"/>
      <c r="AQ113" s="181"/>
      <c r="AR113" s="181"/>
      <c r="AS113" s="181"/>
      <c r="AT113" s="181"/>
      <c r="AU113" s="181"/>
      <c r="AV113" s="181"/>
      <c r="AW113" s="181"/>
      <c r="AX113" s="181"/>
      <c r="AY113" s="181"/>
      <c r="AZ113" s="181"/>
      <c r="BA113" s="181"/>
      <c r="BB113" s="181"/>
      <c r="BC113" s="181"/>
      <c r="BD113" s="181"/>
      <c r="BE113" s="181"/>
      <c r="BF113" s="181"/>
      <c r="BG113" s="181"/>
      <c r="BH113" s="181"/>
      <c r="BI113" s="181"/>
      <c r="BJ113" s="181"/>
      <c r="BK113" s="181"/>
      <c r="BL113" s="181"/>
      <c r="BM113" s="181"/>
      <c r="BN113" s="181"/>
      <c r="BO113" s="181"/>
      <c r="BP113" s="181"/>
      <c r="BQ113" s="181"/>
      <c r="BR113" s="73">
        <f t="shared" si="69"/>
        <v>0</v>
      </c>
      <c r="BS113" s="64">
        <f t="shared" ref="BS113" si="92">BS112*$BV$5</f>
        <v>0</v>
      </c>
      <c r="BT113" s="76"/>
      <c r="BU113" s="60">
        <f t="shared" si="88"/>
        <v>0</v>
      </c>
      <c r="BV113" s="61">
        <f t="shared" si="89"/>
        <v>0</v>
      </c>
    </row>
    <row r="114" spans="2:74" ht="20.149999999999999" customHeight="1" thickBot="1" x14ac:dyDescent="0.4">
      <c r="B114" s="62"/>
      <c r="C114" s="75"/>
      <c r="D114" s="327"/>
      <c r="E114" s="68" t="s">
        <v>50</v>
      </c>
      <c r="F114" s="151"/>
      <c r="G114" s="151"/>
      <c r="H114" s="151"/>
      <c r="I114" s="151"/>
      <c r="J114" s="151"/>
      <c r="K114" s="151"/>
      <c r="L114" s="151"/>
      <c r="M114" s="151"/>
      <c r="N114" s="151"/>
      <c r="O114" s="151"/>
      <c r="P114" s="151"/>
      <c r="Q114" s="151"/>
      <c r="R114" s="151"/>
      <c r="S114" s="151"/>
      <c r="T114" s="151"/>
      <c r="U114" s="151"/>
      <c r="V114" s="151"/>
      <c r="W114" s="151"/>
      <c r="X114" s="151"/>
      <c r="Y114" s="151"/>
      <c r="Z114" s="151"/>
      <c r="AA114" s="151"/>
      <c r="AB114" s="151"/>
      <c r="AC114" s="151"/>
      <c r="AD114" s="151"/>
      <c r="AE114" s="151"/>
      <c r="AF114" s="151"/>
      <c r="AG114" s="151"/>
      <c r="AH114" s="151"/>
      <c r="AI114" s="151"/>
      <c r="AJ114" s="151"/>
      <c r="AK114" s="151"/>
      <c r="AL114" s="151"/>
      <c r="AM114" s="151"/>
      <c r="AN114" s="151"/>
      <c r="AO114" s="151"/>
      <c r="AP114" s="151"/>
      <c r="AQ114" s="151"/>
      <c r="AR114" s="151"/>
      <c r="AS114" s="151"/>
      <c r="AT114" s="151"/>
      <c r="AU114" s="151"/>
      <c r="AV114" s="151"/>
      <c r="AW114" s="151"/>
      <c r="AX114" s="151"/>
      <c r="AY114" s="151"/>
      <c r="AZ114" s="151"/>
      <c r="BA114" s="151"/>
      <c r="BB114" s="151"/>
      <c r="BC114" s="151"/>
      <c r="BD114" s="151"/>
      <c r="BE114" s="151"/>
      <c r="BF114" s="151"/>
      <c r="BG114" s="151"/>
      <c r="BH114" s="151"/>
      <c r="BI114" s="151"/>
      <c r="BJ114" s="151"/>
      <c r="BK114" s="151"/>
      <c r="BL114" s="151"/>
      <c r="BM114" s="151"/>
      <c r="BN114" s="151"/>
      <c r="BO114" s="151"/>
      <c r="BP114" s="151"/>
      <c r="BQ114" s="151"/>
      <c r="BR114" s="74">
        <f t="shared" si="69"/>
        <v>0</v>
      </c>
      <c r="BS114" s="64">
        <f t="shared" ref="BS114" si="93">BS112*$BV$6</f>
        <v>0</v>
      </c>
      <c r="BT114" s="76"/>
      <c r="BU114" s="60">
        <f t="shared" si="88"/>
        <v>0</v>
      </c>
      <c r="BV114" s="61">
        <f t="shared" si="89"/>
        <v>0</v>
      </c>
    </row>
    <row r="115" spans="2:74" ht="20.149999999999999" customHeight="1" x14ac:dyDescent="0.35">
      <c r="B115" s="62" t="s">
        <v>37</v>
      </c>
      <c r="C115" s="65"/>
      <c r="D115" s="325"/>
      <c r="E115" s="70" t="s">
        <v>38</v>
      </c>
      <c r="F115" s="151"/>
      <c r="G115" s="151"/>
      <c r="H115" s="151"/>
      <c r="I115" s="151"/>
      <c r="J115" s="151"/>
      <c r="K115" s="151"/>
      <c r="L115" s="151"/>
      <c r="M115" s="151"/>
      <c r="N115" s="151"/>
      <c r="O115" s="151"/>
      <c r="P115" s="151"/>
      <c r="Q115" s="151"/>
      <c r="R115" s="151"/>
      <c r="S115" s="151"/>
      <c r="T115" s="151"/>
      <c r="U115" s="151"/>
      <c r="V115" s="151"/>
      <c r="W115" s="151"/>
      <c r="X115" s="151"/>
      <c r="Y115" s="151"/>
      <c r="Z115" s="151"/>
      <c r="AA115" s="151"/>
      <c r="AB115" s="151"/>
      <c r="AC115" s="151"/>
      <c r="AD115" s="151"/>
      <c r="AE115" s="151"/>
      <c r="AF115" s="151"/>
      <c r="AG115" s="151"/>
      <c r="AH115" s="151"/>
      <c r="AI115" s="151"/>
      <c r="AJ115" s="151"/>
      <c r="AK115" s="151"/>
      <c r="AL115" s="151"/>
      <c r="AM115" s="151"/>
      <c r="AN115" s="151"/>
      <c r="AO115" s="151"/>
      <c r="AP115" s="151"/>
      <c r="AQ115" s="149"/>
      <c r="AR115" s="149"/>
      <c r="AS115" s="149"/>
      <c r="AT115" s="149"/>
      <c r="AU115" s="149"/>
      <c r="AV115" s="149"/>
      <c r="AW115" s="149"/>
      <c r="AX115" s="149"/>
      <c r="AY115" s="149"/>
      <c r="AZ115" s="149"/>
      <c r="BA115" s="149"/>
      <c r="BB115" s="149"/>
      <c r="BC115" s="149"/>
      <c r="BD115" s="149"/>
      <c r="BE115" s="149"/>
      <c r="BF115" s="149"/>
      <c r="BG115" s="149"/>
      <c r="BH115" s="149"/>
      <c r="BI115" s="149"/>
      <c r="BJ115" s="149"/>
      <c r="BK115" s="149"/>
      <c r="BL115" s="149"/>
      <c r="BM115" s="149"/>
      <c r="BN115" s="149"/>
      <c r="BO115" s="149"/>
      <c r="BP115" s="149"/>
      <c r="BQ115" s="149"/>
      <c r="BR115" s="59">
        <f t="shared" si="69"/>
        <v>0</v>
      </c>
      <c r="BS115" s="63"/>
      <c r="BT115" s="76"/>
      <c r="BU115" s="60">
        <f t="shared" si="88"/>
        <v>0</v>
      </c>
      <c r="BV115" s="61">
        <f t="shared" si="89"/>
        <v>0</v>
      </c>
    </row>
    <row r="116" spans="2:74" ht="20.149999999999999" customHeight="1" x14ac:dyDescent="0.35">
      <c r="B116" s="147" t="s">
        <v>48</v>
      </c>
      <c r="C116" s="71"/>
      <c r="D116" s="326"/>
      <c r="E116" s="72" t="s">
        <v>39</v>
      </c>
      <c r="F116" s="151"/>
      <c r="G116" s="151"/>
      <c r="H116" s="151"/>
      <c r="I116" s="151"/>
      <c r="J116" s="151"/>
      <c r="K116" s="151"/>
      <c r="L116" s="151"/>
      <c r="M116" s="151"/>
      <c r="N116" s="151"/>
      <c r="O116" s="151"/>
      <c r="P116" s="151"/>
      <c r="Q116" s="151"/>
      <c r="R116" s="151"/>
      <c r="S116" s="151"/>
      <c r="T116" s="151"/>
      <c r="U116" s="151"/>
      <c r="V116" s="151"/>
      <c r="W116" s="151"/>
      <c r="X116" s="151"/>
      <c r="Y116" s="151"/>
      <c r="Z116" s="151"/>
      <c r="AA116" s="151"/>
      <c r="AB116" s="151"/>
      <c r="AC116" s="151"/>
      <c r="AD116" s="151"/>
      <c r="AE116" s="151"/>
      <c r="AF116" s="151"/>
      <c r="AG116" s="151"/>
      <c r="AH116" s="151"/>
      <c r="AI116" s="151"/>
      <c r="AJ116" s="151"/>
      <c r="AK116" s="151"/>
      <c r="AL116" s="151"/>
      <c r="AM116" s="151"/>
      <c r="AN116" s="151"/>
      <c r="AO116" s="151"/>
      <c r="AP116" s="151"/>
      <c r="AQ116" s="181"/>
      <c r="AR116" s="181"/>
      <c r="AS116" s="181"/>
      <c r="AT116" s="181"/>
      <c r="AU116" s="181"/>
      <c r="AV116" s="181"/>
      <c r="AW116" s="181"/>
      <c r="AX116" s="181"/>
      <c r="AY116" s="181"/>
      <c r="AZ116" s="181"/>
      <c r="BA116" s="181"/>
      <c r="BB116" s="181"/>
      <c r="BC116" s="181"/>
      <c r="BD116" s="181"/>
      <c r="BE116" s="181"/>
      <c r="BF116" s="181"/>
      <c r="BG116" s="181"/>
      <c r="BH116" s="181"/>
      <c r="BI116" s="181"/>
      <c r="BJ116" s="181"/>
      <c r="BK116" s="181"/>
      <c r="BL116" s="181"/>
      <c r="BM116" s="181"/>
      <c r="BN116" s="181"/>
      <c r="BO116" s="181"/>
      <c r="BP116" s="181"/>
      <c r="BQ116" s="181"/>
      <c r="BR116" s="73">
        <f t="shared" si="69"/>
        <v>0</v>
      </c>
      <c r="BS116" s="64">
        <f t="shared" ref="BS116" si="94">BS115*$BV$5</f>
        <v>0</v>
      </c>
      <c r="BT116" s="76"/>
      <c r="BU116" s="60">
        <f t="shared" si="88"/>
        <v>0</v>
      </c>
      <c r="BV116" s="61">
        <f t="shared" si="89"/>
        <v>0</v>
      </c>
    </row>
    <row r="117" spans="2:74" ht="20.149999999999999" customHeight="1" thickBot="1" x14ac:dyDescent="0.4">
      <c r="B117" s="62"/>
      <c r="C117" s="75"/>
      <c r="D117" s="327"/>
      <c r="E117" s="68" t="s">
        <v>50</v>
      </c>
      <c r="F117" s="151"/>
      <c r="G117" s="151"/>
      <c r="H117" s="151"/>
      <c r="I117" s="151"/>
      <c r="J117" s="151"/>
      <c r="K117" s="151"/>
      <c r="L117" s="151"/>
      <c r="M117" s="151"/>
      <c r="N117" s="151"/>
      <c r="O117" s="151"/>
      <c r="P117" s="151"/>
      <c r="Q117" s="151"/>
      <c r="R117" s="151"/>
      <c r="S117" s="151"/>
      <c r="T117" s="151"/>
      <c r="U117" s="151"/>
      <c r="V117" s="151"/>
      <c r="W117" s="151"/>
      <c r="X117" s="151"/>
      <c r="Y117" s="151"/>
      <c r="Z117" s="151"/>
      <c r="AA117" s="151"/>
      <c r="AB117" s="151"/>
      <c r="AC117" s="151"/>
      <c r="AD117" s="151"/>
      <c r="AE117" s="151"/>
      <c r="AF117" s="151"/>
      <c r="AG117" s="151"/>
      <c r="AH117" s="151"/>
      <c r="AI117" s="151"/>
      <c r="AJ117" s="151"/>
      <c r="AK117" s="151"/>
      <c r="AL117" s="151"/>
      <c r="AM117" s="151"/>
      <c r="AN117" s="151"/>
      <c r="AO117" s="151"/>
      <c r="AP117" s="151"/>
      <c r="AQ117" s="151"/>
      <c r="AR117" s="151"/>
      <c r="AS117" s="151"/>
      <c r="AT117" s="151"/>
      <c r="AU117" s="151"/>
      <c r="AV117" s="151"/>
      <c r="AW117" s="151"/>
      <c r="AX117" s="151"/>
      <c r="AY117" s="151"/>
      <c r="AZ117" s="151"/>
      <c r="BA117" s="151"/>
      <c r="BB117" s="151"/>
      <c r="BC117" s="151"/>
      <c r="BD117" s="151"/>
      <c r="BE117" s="151"/>
      <c r="BF117" s="151"/>
      <c r="BG117" s="151"/>
      <c r="BH117" s="151"/>
      <c r="BI117" s="151"/>
      <c r="BJ117" s="151"/>
      <c r="BK117" s="151"/>
      <c r="BL117" s="151"/>
      <c r="BM117" s="151"/>
      <c r="BN117" s="151"/>
      <c r="BO117" s="151"/>
      <c r="BP117" s="151"/>
      <c r="BQ117" s="151"/>
      <c r="BR117" s="74">
        <f t="shared" si="69"/>
        <v>0</v>
      </c>
      <c r="BS117" s="64">
        <f t="shared" ref="BS117" si="95">BS115*$BV$6</f>
        <v>0</v>
      </c>
      <c r="BT117" s="76"/>
      <c r="BU117" s="60">
        <f t="shared" si="88"/>
        <v>0</v>
      </c>
      <c r="BV117" s="61">
        <f t="shared" si="89"/>
        <v>0</v>
      </c>
    </row>
    <row r="118" spans="2:74" ht="20.149999999999999" customHeight="1" x14ac:dyDescent="0.35">
      <c r="B118" s="62" t="s">
        <v>37</v>
      </c>
      <c r="C118" s="65"/>
      <c r="D118" s="325"/>
      <c r="E118" s="70" t="s">
        <v>38</v>
      </c>
      <c r="F118" s="151"/>
      <c r="G118" s="151"/>
      <c r="H118" s="151"/>
      <c r="I118" s="151"/>
      <c r="J118" s="151"/>
      <c r="K118" s="151"/>
      <c r="L118" s="151"/>
      <c r="M118" s="151"/>
      <c r="N118" s="151"/>
      <c r="O118" s="151"/>
      <c r="P118" s="151"/>
      <c r="Q118" s="151"/>
      <c r="R118" s="151"/>
      <c r="S118" s="151"/>
      <c r="T118" s="151"/>
      <c r="U118" s="151"/>
      <c r="V118" s="151"/>
      <c r="W118" s="151"/>
      <c r="X118" s="151"/>
      <c r="Y118" s="151"/>
      <c r="Z118" s="151"/>
      <c r="AA118" s="151"/>
      <c r="AB118" s="151"/>
      <c r="AC118" s="151"/>
      <c r="AD118" s="151"/>
      <c r="AE118" s="151"/>
      <c r="AF118" s="151"/>
      <c r="AG118" s="151"/>
      <c r="AH118" s="151"/>
      <c r="AI118" s="151"/>
      <c r="AJ118" s="151"/>
      <c r="AK118" s="151"/>
      <c r="AL118" s="151"/>
      <c r="AM118" s="151"/>
      <c r="AN118" s="151"/>
      <c r="AO118" s="151"/>
      <c r="AP118" s="151"/>
      <c r="AQ118" s="149"/>
      <c r="AR118" s="149"/>
      <c r="AS118" s="149"/>
      <c r="AT118" s="149"/>
      <c r="AU118" s="149"/>
      <c r="AV118" s="149"/>
      <c r="AW118" s="149"/>
      <c r="AX118" s="149"/>
      <c r="AY118" s="149"/>
      <c r="AZ118" s="149"/>
      <c r="BA118" s="149"/>
      <c r="BB118" s="149"/>
      <c r="BC118" s="149"/>
      <c r="BD118" s="149"/>
      <c r="BE118" s="149"/>
      <c r="BF118" s="149"/>
      <c r="BG118" s="149"/>
      <c r="BH118" s="149"/>
      <c r="BI118" s="149"/>
      <c r="BJ118" s="149"/>
      <c r="BK118" s="149"/>
      <c r="BL118" s="149"/>
      <c r="BM118" s="149"/>
      <c r="BN118" s="149"/>
      <c r="BO118" s="149"/>
      <c r="BP118" s="149"/>
      <c r="BQ118" s="149"/>
      <c r="BR118" s="59">
        <f t="shared" si="69"/>
        <v>0</v>
      </c>
      <c r="BS118" s="63"/>
      <c r="BT118" s="76"/>
      <c r="BU118" s="60">
        <f t="shared" si="88"/>
        <v>0</v>
      </c>
      <c r="BV118" s="61">
        <f t="shared" si="89"/>
        <v>0</v>
      </c>
    </row>
    <row r="119" spans="2:74" ht="20.149999999999999" customHeight="1" x14ac:dyDescent="0.35">
      <c r="B119" s="147" t="s">
        <v>48</v>
      </c>
      <c r="C119" s="71"/>
      <c r="D119" s="326"/>
      <c r="E119" s="72" t="s">
        <v>39</v>
      </c>
      <c r="F119" s="151"/>
      <c r="G119" s="151"/>
      <c r="H119" s="151"/>
      <c r="I119" s="151"/>
      <c r="J119" s="151"/>
      <c r="K119" s="151"/>
      <c r="L119" s="151"/>
      <c r="M119" s="151"/>
      <c r="N119" s="151"/>
      <c r="O119" s="151"/>
      <c r="P119" s="151"/>
      <c r="Q119" s="151"/>
      <c r="R119" s="151"/>
      <c r="S119" s="151"/>
      <c r="T119" s="151"/>
      <c r="U119" s="151"/>
      <c r="V119" s="151"/>
      <c r="W119" s="151"/>
      <c r="X119" s="151"/>
      <c r="Y119" s="151"/>
      <c r="Z119" s="151"/>
      <c r="AA119" s="151"/>
      <c r="AB119" s="151"/>
      <c r="AC119" s="151"/>
      <c r="AD119" s="151"/>
      <c r="AE119" s="151"/>
      <c r="AF119" s="151"/>
      <c r="AG119" s="151"/>
      <c r="AH119" s="151"/>
      <c r="AI119" s="151"/>
      <c r="AJ119" s="151"/>
      <c r="AK119" s="151"/>
      <c r="AL119" s="151"/>
      <c r="AM119" s="151"/>
      <c r="AN119" s="151"/>
      <c r="AO119" s="151"/>
      <c r="AP119" s="151"/>
      <c r="AQ119" s="181"/>
      <c r="AR119" s="181"/>
      <c r="AS119" s="181"/>
      <c r="AT119" s="181"/>
      <c r="AU119" s="181"/>
      <c r="AV119" s="181"/>
      <c r="AW119" s="181"/>
      <c r="AX119" s="181"/>
      <c r="AY119" s="181"/>
      <c r="AZ119" s="181"/>
      <c r="BA119" s="181"/>
      <c r="BB119" s="181"/>
      <c r="BC119" s="181"/>
      <c r="BD119" s="181"/>
      <c r="BE119" s="181"/>
      <c r="BF119" s="181"/>
      <c r="BG119" s="181"/>
      <c r="BH119" s="181"/>
      <c r="BI119" s="181"/>
      <c r="BJ119" s="181"/>
      <c r="BK119" s="181"/>
      <c r="BL119" s="181"/>
      <c r="BM119" s="181"/>
      <c r="BN119" s="181"/>
      <c r="BO119" s="181"/>
      <c r="BP119" s="181"/>
      <c r="BQ119" s="181"/>
      <c r="BR119" s="73">
        <f t="shared" si="69"/>
        <v>0</v>
      </c>
      <c r="BS119" s="64">
        <f t="shared" ref="BS119" si="96">BS118*$BV$5</f>
        <v>0</v>
      </c>
      <c r="BT119" s="76"/>
      <c r="BU119" s="60">
        <f t="shared" si="88"/>
        <v>0</v>
      </c>
      <c r="BV119" s="61">
        <f t="shared" si="89"/>
        <v>0</v>
      </c>
    </row>
    <row r="120" spans="2:74" ht="20.149999999999999" customHeight="1" thickBot="1" x14ac:dyDescent="0.4">
      <c r="B120" s="62"/>
      <c r="C120" s="75"/>
      <c r="D120" s="327"/>
      <c r="E120" s="68" t="s">
        <v>50</v>
      </c>
      <c r="F120" s="151"/>
      <c r="G120" s="151"/>
      <c r="H120" s="151"/>
      <c r="I120" s="151"/>
      <c r="J120" s="151"/>
      <c r="K120" s="151"/>
      <c r="L120" s="151"/>
      <c r="M120" s="151"/>
      <c r="N120" s="151"/>
      <c r="O120" s="151"/>
      <c r="P120" s="151"/>
      <c r="Q120" s="151"/>
      <c r="R120" s="151"/>
      <c r="S120" s="151"/>
      <c r="T120" s="151"/>
      <c r="U120" s="151"/>
      <c r="V120" s="151"/>
      <c r="W120" s="151"/>
      <c r="X120" s="151"/>
      <c r="Y120" s="151"/>
      <c r="Z120" s="151"/>
      <c r="AA120" s="151"/>
      <c r="AB120" s="151"/>
      <c r="AC120" s="151"/>
      <c r="AD120" s="151"/>
      <c r="AE120" s="151"/>
      <c r="AF120" s="151"/>
      <c r="AG120" s="151"/>
      <c r="AH120" s="151"/>
      <c r="AI120" s="151"/>
      <c r="AJ120" s="151"/>
      <c r="AK120" s="151"/>
      <c r="AL120" s="151"/>
      <c r="AM120" s="151"/>
      <c r="AN120" s="151"/>
      <c r="AO120" s="151"/>
      <c r="AP120" s="151"/>
      <c r="AQ120" s="151"/>
      <c r="AR120" s="151"/>
      <c r="AS120" s="151"/>
      <c r="AT120" s="151"/>
      <c r="AU120" s="151"/>
      <c r="AV120" s="151"/>
      <c r="AW120" s="151"/>
      <c r="AX120" s="151"/>
      <c r="AY120" s="151"/>
      <c r="AZ120" s="151"/>
      <c r="BA120" s="151"/>
      <c r="BB120" s="151"/>
      <c r="BC120" s="151"/>
      <c r="BD120" s="151"/>
      <c r="BE120" s="151"/>
      <c r="BF120" s="151"/>
      <c r="BG120" s="151"/>
      <c r="BH120" s="151"/>
      <c r="BI120" s="151"/>
      <c r="BJ120" s="151"/>
      <c r="BK120" s="151"/>
      <c r="BL120" s="151"/>
      <c r="BM120" s="151"/>
      <c r="BN120" s="151"/>
      <c r="BO120" s="151"/>
      <c r="BP120" s="151"/>
      <c r="BQ120" s="151"/>
      <c r="BR120" s="74">
        <f t="shared" si="69"/>
        <v>0</v>
      </c>
      <c r="BS120" s="64">
        <f t="shared" ref="BS120" si="97">BS118*$BV$6</f>
        <v>0</v>
      </c>
      <c r="BT120" s="76"/>
      <c r="BU120" s="60">
        <f t="shared" si="88"/>
        <v>0</v>
      </c>
      <c r="BV120" s="61">
        <f t="shared" si="89"/>
        <v>0</v>
      </c>
    </row>
    <row r="121" spans="2:74" ht="20.149999999999999" customHeight="1" x14ac:dyDescent="0.35">
      <c r="B121" s="62" t="s">
        <v>37</v>
      </c>
      <c r="C121" s="65"/>
      <c r="D121" s="325"/>
      <c r="E121" s="70" t="s">
        <v>38</v>
      </c>
      <c r="F121" s="151"/>
      <c r="G121" s="151"/>
      <c r="H121" s="151"/>
      <c r="I121" s="151"/>
      <c r="J121" s="151"/>
      <c r="K121" s="151"/>
      <c r="L121" s="151"/>
      <c r="M121" s="151"/>
      <c r="N121" s="151"/>
      <c r="O121" s="151"/>
      <c r="P121" s="151"/>
      <c r="Q121" s="151"/>
      <c r="R121" s="151"/>
      <c r="S121" s="151"/>
      <c r="T121" s="151"/>
      <c r="U121" s="151"/>
      <c r="V121" s="151"/>
      <c r="W121" s="151"/>
      <c r="X121" s="151"/>
      <c r="Y121" s="151"/>
      <c r="Z121" s="151"/>
      <c r="AA121" s="151"/>
      <c r="AB121" s="151"/>
      <c r="AC121" s="151"/>
      <c r="AD121" s="151"/>
      <c r="AE121" s="151"/>
      <c r="AF121" s="151"/>
      <c r="AG121" s="151"/>
      <c r="AH121" s="151"/>
      <c r="AI121" s="151"/>
      <c r="AJ121" s="151"/>
      <c r="AK121" s="151"/>
      <c r="AL121" s="151"/>
      <c r="AM121" s="151"/>
      <c r="AN121" s="151"/>
      <c r="AO121" s="151"/>
      <c r="AP121" s="151"/>
      <c r="AQ121" s="149"/>
      <c r="AR121" s="149"/>
      <c r="AS121" s="149"/>
      <c r="AT121" s="149"/>
      <c r="AU121" s="149"/>
      <c r="AV121" s="149"/>
      <c r="AW121" s="149"/>
      <c r="AX121" s="149"/>
      <c r="AY121" s="149"/>
      <c r="AZ121" s="149"/>
      <c r="BA121" s="149"/>
      <c r="BB121" s="149"/>
      <c r="BC121" s="149"/>
      <c r="BD121" s="149"/>
      <c r="BE121" s="149"/>
      <c r="BF121" s="149"/>
      <c r="BG121" s="149"/>
      <c r="BH121" s="149"/>
      <c r="BI121" s="149"/>
      <c r="BJ121" s="149"/>
      <c r="BK121" s="149"/>
      <c r="BL121" s="149"/>
      <c r="BM121" s="149"/>
      <c r="BN121" s="149"/>
      <c r="BO121" s="149"/>
      <c r="BP121" s="149"/>
      <c r="BQ121" s="149"/>
      <c r="BR121" s="59">
        <f t="shared" si="69"/>
        <v>0</v>
      </c>
      <c r="BS121" s="63"/>
      <c r="BT121" s="76"/>
      <c r="BU121" s="60">
        <f t="shared" si="88"/>
        <v>0</v>
      </c>
      <c r="BV121" s="61">
        <f t="shared" si="89"/>
        <v>0</v>
      </c>
    </row>
    <row r="122" spans="2:74" ht="20.149999999999999" customHeight="1" x14ac:dyDescent="0.35">
      <c r="B122" s="147" t="s">
        <v>48</v>
      </c>
      <c r="C122" s="71"/>
      <c r="D122" s="326"/>
      <c r="E122" s="72" t="s">
        <v>39</v>
      </c>
      <c r="F122" s="151"/>
      <c r="G122" s="151"/>
      <c r="H122" s="151"/>
      <c r="I122" s="151"/>
      <c r="J122" s="151"/>
      <c r="K122" s="151"/>
      <c r="L122" s="151"/>
      <c r="M122" s="151"/>
      <c r="N122" s="151"/>
      <c r="O122" s="151"/>
      <c r="P122" s="151"/>
      <c r="Q122" s="151"/>
      <c r="R122" s="151"/>
      <c r="S122" s="151"/>
      <c r="T122" s="151"/>
      <c r="U122" s="151"/>
      <c r="V122" s="151"/>
      <c r="W122" s="151"/>
      <c r="X122" s="151"/>
      <c r="Y122" s="151"/>
      <c r="Z122" s="151"/>
      <c r="AA122" s="151"/>
      <c r="AB122" s="151"/>
      <c r="AC122" s="151"/>
      <c r="AD122" s="151"/>
      <c r="AE122" s="151"/>
      <c r="AF122" s="151"/>
      <c r="AG122" s="151"/>
      <c r="AH122" s="151"/>
      <c r="AI122" s="151"/>
      <c r="AJ122" s="151"/>
      <c r="AK122" s="151"/>
      <c r="AL122" s="151"/>
      <c r="AM122" s="151"/>
      <c r="AN122" s="151"/>
      <c r="AO122" s="151"/>
      <c r="AP122" s="151"/>
      <c r="AQ122" s="181"/>
      <c r="AR122" s="181"/>
      <c r="AS122" s="181"/>
      <c r="AT122" s="181"/>
      <c r="AU122" s="181"/>
      <c r="AV122" s="181"/>
      <c r="AW122" s="181"/>
      <c r="AX122" s="181"/>
      <c r="AY122" s="181"/>
      <c r="AZ122" s="181"/>
      <c r="BA122" s="181"/>
      <c r="BB122" s="181"/>
      <c r="BC122" s="181"/>
      <c r="BD122" s="181"/>
      <c r="BE122" s="181"/>
      <c r="BF122" s="181"/>
      <c r="BG122" s="181"/>
      <c r="BH122" s="181"/>
      <c r="BI122" s="181"/>
      <c r="BJ122" s="181"/>
      <c r="BK122" s="181"/>
      <c r="BL122" s="181"/>
      <c r="BM122" s="181"/>
      <c r="BN122" s="181"/>
      <c r="BO122" s="181"/>
      <c r="BP122" s="181"/>
      <c r="BQ122" s="181"/>
      <c r="BR122" s="73">
        <f t="shared" si="69"/>
        <v>0</v>
      </c>
      <c r="BS122" s="64">
        <f t="shared" ref="BS122" si="98">BS121*$BV$5</f>
        <v>0</v>
      </c>
      <c r="BT122" s="76"/>
      <c r="BU122" s="60">
        <f t="shared" si="88"/>
        <v>0</v>
      </c>
      <c r="BV122" s="61">
        <f t="shared" si="89"/>
        <v>0</v>
      </c>
    </row>
    <row r="123" spans="2:74" ht="20.149999999999999" customHeight="1" thickBot="1" x14ac:dyDescent="0.4">
      <c r="B123" s="62"/>
      <c r="C123" s="75"/>
      <c r="D123" s="327"/>
      <c r="E123" s="68" t="s">
        <v>50</v>
      </c>
      <c r="F123" s="151"/>
      <c r="G123" s="151"/>
      <c r="H123" s="151"/>
      <c r="I123" s="151"/>
      <c r="J123" s="151"/>
      <c r="K123" s="151"/>
      <c r="L123" s="151"/>
      <c r="M123" s="151"/>
      <c r="N123" s="151"/>
      <c r="O123" s="151"/>
      <c r="P123" s="151"/>
      <c r="Q123" s="151"/>
      <c r="R123" s="151"/>
      <c r="S123" s="151"/>
      <c r="T123" s="151"/>
      <c r="U123" s="151"/>
      <c r="V123" s="151"/>
      <c r="W123" s="151"/>
      <c r="X123" s="151"/>
      <c r="Y123" s="151"/>
      <c r="Z123" s="151"/>
      <c r="AA123" s="151"/>
      <c r="AB123" s="151"/>
      <c r="AC123" s="151"/>
      <c r="AD123" s="151"/>
      <c r="AE123" s="151"/>
      <c r="AF123" s="151"/>
      <c r="AG123" s="151"/>
      <c r="AH123" s="151"/>
      <c r="AI123" s="151"/>
      <c r="AJ123" s="151"/>
      <c r="AK123" s="151"/>
      <c r="AL123" s="151"/>
      <c r="AM123" s="151"/>
      <c r="AN123" s="151"/>
      <c r="AO123" s="151"/>
      <c r="AP123" s="151"/>
      <c r="AQ123" s="151"/>
      <c r="AR123" s="151"/>
      <c r="AS123" s="151"/>
      <c r="AT123" s="151"/>
      <c r="AU123" s="151"/>
      <c r="AV123" s="151"/>
      <c r="AW123" s="151"/>
      <c r="AX123" s="151"/>
      <c r="AY123" s="151"/>
      <c r="AZ123" s="151"/>
      <c r="BA123" s="151"/>
      <c r="BB123" s="151"/>
      <c r="BC123" s="151"/>
      <c r="BD123" s="151"/>
      <c r="BE123" s="151"/>
      <c r="BF123" s="151"/>
      <c r="BG123" s="151"/>
      <c r="BH123" s="151"/>
      <c r="BI123" s="151"/>
      <c r="BJ123" s="151"/>
      <c r="BK123" s="151"/>
      <c r="BL123" s="151"/>
      <c r="BM123" s="151"/>
      <c r="BN123" s="151"/>
      <c r="BO123" s="151"/>
      <c r="BP123" s="151"/>
      <c r="BQ123" s="151"/>
      <c r="BR123" s="74">
        <f t="shared" si="69"/>
        <v>0</v>
      </c>
      <c r="BS123" s="64">
        <f t="shared" ref="BS123" si="99">BS121*$BV$6</f>
        <v>0</v>
      </c>
      <c r="BT123" s="76"/>
      <c r="BU123" s="60">
        <f t="shared" si="88"/>
        <v>0</v>
      </c>
      <c r="BV123" s="61">
        <f t="shared" si="89"/>
        <v>0</v>
      </c>
    </row>
    <row r="124" spans="2:74" ht="20.149999999999999" customHeight="1" x14ac:dyDescent="0.35">
      <c r="B124" s="62" t="s">
        <v>37</v>
      </c>
      <c r="C124" s="65"/>
      <c r="D124" s="325"/>
      <c r="E124" s="70" t="s">
        <v>38</v>
      </c>
      <c r="F124" s="151"/>
      <c r="G124" s="151"/>
      <c r="H124" s="151"/>
      <c r="I124" s="151"/>
      <c r="J124" s="151"/>
      <c r="K124" s="151"/>
      <c r="L124" s="151"/>
      <c r="M124" s="151"/>
      <c r="N124" s="151"/>
      <c r="O124" s="151"/>
      <c r="P124" s="151"/>
      <c r="Q124" s="151"/>
      <c r="R124" s="151"/>
      <c r="S124" s="151"/>
      <c r="T124" s="151"/>
      <c r="U124" s="151"/>
      <c r="V124" s="151"/>
      <c r="W124" s="151"/>
      <c r="X124" s="151"/>
      <c r="Y124" s="151"/>
      <c r="Z124" s="151"/>
      <c r="AA124" s="151"/>
      <c r="AB124" s="151"/>
      <c r="AC124" s="151"/>
      <c r="AD124" s="151"/>
      <c r="AE124" s="151"/>
      <c r="AF124" s="151"/>
      <c r="AG124" s="151"/>
      <c r="AH124" s="151"/>
      <c r="AI124" s="151"/>
      <c r="AJ124" s="151"/>
      <c r="AK124" s="151"/>
      <c r="AL124" s="151"/>
      <c r="AM124" s="151"/>
      <c r="AN124" s="151"/>
      <c r="AO124" s="151"/>
      <c r="AP124" s="151"/>
      <c r="AQ124" s="149"/>
      <c r="AR124" s="149"/>
      <c r="AS124" s="149"/>
      <c r="AT124" s="149"/>
      <c r="AU124" s="149"/>
      <c r="AV124" s="149"/>
      <c r="AW124" s="149"/>
      <c r="AX124" s="149"/>
      <c r="AY124" s="149"/>
      <c r="AZ124" s="149"/>
      <c r="BA124" s="149"/>
      <c r="BB124" s="149"/>
      <c r="BC124" s="149"/>
      <c r="BD124" s="149"/>
      <c r="BE124" s="149"/>
      <c r="BF124" s="149"/>
      <c r="BG124" s="149"/>
      <c r="BH124" s="149"/>
      <c r="BI124" s="149"/>
      <c r="BJ124" s="149"/>
      <c r="BK124" s="149"/>
      <c r="BL124" s="149"/>
      <c r="BM124" s="149"/>
      <c r="BN124" s="149"/>
      <c r="BO124" s="149"/>
      <c r="BP124" s="149"/>
      <c r="BQ124" s="149"/>
      <c r="BR124" s="59">
        <f t="shared" si="69"/>
        <v>0</v>
      </c>
      <c r="BS124" s="63"/>
      <c r="BT124" s="76"/>
      <c r="BU124" s="60">
        <f t="shared" si="88"/>
        <v>0</v>
      </c>
      <c r="BV124" s="61">
        <f t="shared" si="89"/>
        <v>0</v>
      </c>
    </row>
    <row r="125" spans="2:74" ht="20.149999999999999" customHeight="1" x14ac:dyDescent="0.35">
      <c r="B125" s="147" t="s">
        <v>48</v>
      </c>
      <c r="C125" s="71"/>
      <c r="D125" s="326"/>
      <c r="E125" s="72" t="s">
        <v>39</v>
      </c>
      <c r="F125" s="151"/>
      <c r="G125" s="151"/>
      <c r="H125" s="151"/>
      <c r="I125" s="151"/>
      <c r="J125" s="151"/>
      <c r="K125" s="151"/>
      <c r="L125" s="151"/>
      <c r="M125" s="151"/>
      <c r="N125" s="151"/>
      <c r="O125" s="151"/>
      <c r="P125" s="151"/>
      <c r="Q125" s="151"/>
      <c r="R125" s="151"/>
      <c r="S125" s="151"/>
      <c r="T125" s="151"/>
      <c r="U125" s="151"/>
      <c r="V125" s="151"/>
      <c r="W125" s="151"/>
      <c r="X125" s="151"/>
      <c r="Y125" s="151"/>
      <c r="Z125" s="151"/>
      <c r="AA125" s="151"/>
      <c r="AB125" s="151"/>
      <c r="AC125" s="151"/>
      <c r="AD125" s="151"/>
      <c r="AE125" s="151"/>
      <c r="AF125" s="151"/>
      <c r="AG125" s="151"/>
      <c r="AH125" s="151"/>
      <c r="AI125" s="151"/>
      <c r="AJ125" s="151"/>
      <c r="AK125" s="151"/>
      <c r="AL125" s="151"/>
      <c r="AM125" s="151"/>
      <c r="AN125" s="151"/>
      <c r="AO125" s="151"/>
      <c r="AP125" s="151"/>
      <c r="AQ125" s="181"/>
      <c r="AR125" s="181"/>
      <c r="AS125" s="181"/>
      <c r="AT125" s="181"/>
      <c r="AU125" s="181"/>
      <c r="AV125" s="181"/>
      <c r="AW125" s="181"/>
      <c r="AX125" s="181"/>
      <c r="AY125" s="181"/>
      <c r="AZ125" s="181"/>
      <c r="BA125" s="181"/>
      <c r="BB125" s="181"/>
      <c r="BC125" s="181"/>
      <c r="BD125" s="181"/>
      <c r="BE125" s="181"/>
      <c r="BF125" s="181"/>
      <c r="BG125" s="181"/>
      <c r="BH125" s="181"/>
      <c r="BI125" s="181"/>
      <c r="BJ125" s="181"/>
      <c r="BK125" s="181"/>
      <c r="BL125" s="181"/>
      <c r="BM125" s="181"/>
      <c r="BN125" s="181"/>
      <c r="BO125" s="181"/>
      <c r="BP125" s="181"/>
      <c r="BQ125" s="181"/>
      <c r="BR125" s="73">
        <f t="shared" si="69"/>
        <v>0</v>
      </c>
      <c r="BS125" s="64">
        <f t="shared" ref="BS125" si="100">BS124*$BV$5</f>
        <v>0</v>
      </c>
      <c r="BT125" s="76"/>
      <c r="BU125" s="60">
        <f t="shared" si="88"/>
        <v>0</v>
      </c>
      <c r="BV125" s="61">
        <f t="shared" si="89"/>
        <v>0</v>
      </c>
    </row>
    <row r="126" spans="2:74" ht="20.149999999999999" customHeight="1" thickBot="1" x14ac:dyDescent="0.4">
      <c r="B126" s="62"/>
      <c r="C126" s="75"/>
      <c r="D126" s="327"/>
      <c r="E126" s="68" t="s">
        <v>50</v>
      </c>
      <c r="F126" s="151"/>
      <c r="G126" s="151"/>
      <c r="H126" s="151"/>
      <c r="I126" s="151"/>
      <c r="J126" s="151"/>
      <c r="K126" s="151"/>
      <c r="L126" s="151"/>
      <c r="M126" s="151"/>
      <c r="N126" s="151"/>
      <c r="O126" s="151"/>
      <c r="P126" s="151"/>
      <c r="Q126" s="151"/>
      <c r="R126" s="151"/>
      <c r="S126" s="151"/>
      <c r="T126" s="151"/>
      <c r="U126" s="151"/>
      <c r="V126" s="151"/>
      <c r="W126" s="151"/>
      <c r="X126" s="151"/>
      <c r="Y126" s="151"/>
      <c r="Z126" s="151"/>
      <c r="AA126" s="151"/>
      <c r="AB126" s="151"/>
      <c r="AC126" s="151"/>
      <c r="AD126" s="151"/>
      <c r="AE126" s="151"/>
      <c r="AF126" s="151"/>
      <c r="AG126" s="151"/>
      <c r="AH126" s="151"/>
      <c r="AI126" s="151"/>
      <c r="AJ126" s="151"/>
      <c r="AK126" s="151"/>
      <c r="AL126" s="151"/>
      <c r="AM126" s="151"/>
      <c r="AN126" s="151"/>
      <c r="AO126" s="151"/>
      <c r="AP126" s="151"/>
      <c r="AQ126" s="151"/>
      <c r="AR126" s="151"/>
      <c r="AS126" s="151"/>
      <c r="AT126" s="151"/>
      <c r="AU126" s="151"/>
      <c r="AV126" s="151"/>
      <c r="AW126" s="151"/>
      <c r="AX126" s="151"/>
      <c r="AY126" s="151"/>
      <c r="AZ126" s="151"/>
      <c r="BA126" s="151"/>
      <c r="BB126" s="151"/>
      <c r="BC126" s="151"/>
      <c r="BD126" s="151"/>
      <c r="BE126" s="151"/>
      <c r="BF126" s="151"/>
      <c r="BG126" s="151"/>
      <c r="BH126" s="151"/>
      <c r="BI126" s="151"/>
      <c r="BJ126" s="151"/>
      <c r="BK126" s="151"/>
      <c r="BL126" s="151"/>
      <c r="BM126" s="151"/>
      <c r="BN126" s="151"/>
      <c r="BO126" s="151"/>
      <c r="BP126" s="151"/>
      <c r="BQ126" s="151"/>
      <c r="BR126" s="74">
        <f t="shared" si="69"/>
        <v>0</v>
      </c>
      <c r="BS126" s="64">
        <f t="shared" ref="BS126" si="101">BS124*$BV$6</f>
        <v>0</v>
      </c>
      <c r="BT126" s="76"/>
      <c r="BU126" s="60">
        <f t="shared" si="88"/>
        <v>0</v>
      </c>
      <c r="BV126" s="61">
        <f t="shared" si="89"/>
        <v>0</v>
      </c>
    </row>
    <row r="127" spans="2:74" ht="20.149999999999999" customHeight="1" x14ac:dyDescent="0.35">
      <c r="B127" s="62" t="s">
        <v>37</v>
      </c>
      <c r="C127" s="65"/>
      <c r="D127" s="325"/>
      <c r="E127" s="70" t="s">
        <v>38</v>
      </c>
      <c r="F127" s="151"/>
      <c r="G127" s="151"/>
      <c r="H127" s="151"/>
      <c r="I127" s="151"/>
      <c r="J127" s="151"/>
      <c r="K127" s="151"/>
      <c r="L127" s="151"/>
      <c r="M127" s="151"/>
      <c r="N127" s="151"/>
      <c r="O127" s="151"/>
      <c r="P127" s="151"/>
      <c r="Q127" s="151"/>
      <c r="R127" s="151"/>
      <c r="S127" s="151"/>
      <c r="T127" s="151"/>
      <c r="U127" s="151"/>
      <c r="V127" s="151"/>
      <c r="W127" s="151"/>
      <c r="X127" s="151"/>
      <c r="Y127" s="151"/>
      <c r="Z127" s="151"/>
      <c r="AA127" s="151"/>
      <c r="AB127" s="151"/>
      <c r="AC127" s="151"/>
      <c r="AD127" s="151"/>
      <c r="AE127" s="151"/>
      <c r="AF127" s="151"/>
      <c r="AG127" s="151"/>
      <c r="AH127" s="151"/>
      <c r="AI127" s="151"/>
      <c r="AJ127" s="151"/>
      <c r="AK127" s="151"/>
      <c r="AL127" s="151"/>
      <c r="AM127" s="151"/>
      <c r="AN127" s="151"/>
      <c r="AO127" s="151"/>
      <c r="AP127" s="151"/>
      <c r="AQ127" s="149"/>
      <c r="AR127" s="149"/>
      <c r="AS127" s="149"/>
      <c r="AT127" s="149"/>
      <c r="AU127" s="149"/>
      <c r="AV127" s="149"/>
      <c r="AW127" s="149"/>
      <c r="AX127" s="149"/>
      <c r="AY127" s="149"/>
      <c r="AZ127" s="149"/>
      <c r="BA127" s="149"/>
      <c r="BB127" s="149"/>
      <c r="BC127" s="149"/>
      <c r="BD127" s="149"/>
      <c r="BE127" s="149"/>
      <c r="BF127" s="149"/>
      <c r="BG127" s="149"/>
      <c r="BH127" s="149"/>
      <c r="BI127" s="149"/>
      <c r="BJ127" s="149"/>
      <c r="BK127" s="149"/>
      <c r="BL127" s="149"/>
      <c r="BM127" s="149"/>
      <c r="BN127" s="149"/>
      <c r="BO127" s="149"/>
      <c r="BP127" s="149"/>
      <c r="BQ127" s="149"/>
      <c r="BR127" s="59">
        <f t="shared" si="69"/>
        <v>0</v>
      </c>
      <c r="BS127" s="63"/>
      <c r="BT127" s="76"/>
      <c r="BU127" s="60">
        <f t="shared" si="88"/>
        <v>0</v>
      </c>
      <c r="BV127" s="61">
        <f t="shared" si="89"/>
        <v>0</v>
      </c>
    </row>
    <row r="128" spans="2:74" ht="20.149999999999999" customHeight="1" x14ac:dyDescent="0.35">
      <c r="B128" s="147" t="s">
        <v>48</v>
      </c>
      <c r="C128" s="71"/>
      <c r="D128" s="326"/>
      <c r="E128" s="72" t="s">
        <v>39</v>
      </c>
      <c r="F128" s="151"/>
      <c r="G128" s="151"/>
      <c r="H128" s="151"/>
      <c r="I128" s="151"/>
      <c r="J128" s="151"/>
      <c r="K128" s="151"/>
      <c r="L128" s="151"/>
      <c r="M128" s="151"/>
      <c r="N128" s="151"/>
      <c r="O128" s="151"/>
      <c r="P128" s="151"/>
      <c r="Q128" s="151"/>
      <c r="R128" s="151"/>
      <c r="S128" s="151"/>
      <c r="T128" s="151"/>
      <c r="U128" s="151"/>
      <c r="V128" s="151"/>
      <c r="W128" s="151"/>
      <c r="X128" s="151"/>
      <c r="Y128" s="151"/>
      <c r="Z128" s="151"/>
      <c r="AA128" s="151"/>
      <c r="AB128" s="151"/>
      <c r="AC128" s="151"/>
      <c r="AD128" s="151"/>
      <c r="AE128" s="151"/>
      <c r="AF128" s="151"/>
      <c r="AG128" s="151"/>
      <c r="AH128" s="151"/>
      <c r="AI128" s="151"/>
      <c r="AJ128" s="151"/>
      <c r="AK128" s="151"/>
      <c r="AL128" s="151"/>
      <c r="AM128" s="151"/>
      <c r="AN128" s="151"/>
      <c r="AO128" s="151"/>
      <c r="AP128" s="151"/>
      <c r="AQ128" s="181"/>
      <c r="AR128" s="181"/>
      <c r="AS128" s="181"/>
      <c r="AT128" s="181"/>
      <c r="AU128" s="181"/>
      <c r="AV128" s="181"/>
      <c r="AW128" s="181"/>
      <c r="AX128" s="181"/>
      <c r="AY128" s="181"/>
      <c r="AZ128" s="181"/>
      <c r="BA128" s="181"/>
      <c r="BB128" s="181"/>
      <c r="BC128" s="181"/>
      <c r="BD128" s="181"/>
      <c r="BE128" s="181"/>
      <c r="BF128" s="181"/>
      <c r="BG128" s="181"/>
      <c r="BH128" s="181"/>
      <c r="BI128" s="181"/>
      <c r="BJ128" s="181"/>
      <c r="BK128" s="181"/>
      <c r="BL128" s="181"/>
      <c r="BM128" s="181"/>
      <c r="BN128" s="181"/>
      <c r="BO128" s="181"/>
      <c r="BP128" s="181"/>
      <c r="BQ128" s="181"/>
      <c r="BR128" s="73">
        <f t="shared" si="69"/>
        <v>0</v>
      </c>
      <c r="BS128" s="64">
        <f t="shared" ref="BS128" si="102">BS127*$BV$5</f>
        <v>0</v>
      </c>
      <c r="BT128" s="76"/>
      <c r="BU128" s="60">
        <f t="shared" si="88"/>
        <v>0</v>
      </c>
      <c r="BV128" s="61">
        <f t="shared" si="89"/>
        <v>0</v>
      </c>
    </row>
    <row r="129" spans="2:74" ht="20.149999999999999" customHeight="1" thickBot="1" x14ac:dyDescent="0.4">
      <c r="B129" s="62"/>
      <c r="C129" s="75"/>
      <c r="D129" s="327"/>
      <c r="E129" s="68" t="s">
        <v>50</v>
      </c>
      <c r="F129" s="151"/>
      <c r="G129" s="151"/>
      <c r="H129" s="151"/>
      <c r="I129" s="151"/>
      <c r="J129" s="151"/>
      <c r="K129" s="151"/>
      <c r="L129" s="151"/>
      <c r="M129" s="151"/>
      <c r="N129" s="151"/>
      <c r="O129" s="151"/>
      <c r="P129" s="151"/>
      <c r="Q129" s="151"/>
      <c r="R129" s="151"/>
      <c r="S129" s="151"/>
      <c r="T129" s="151"/>
      <c r="U129" s="151"/>
      <c r="V129" s="151"/>
      <c r="W129" s="151"/>
      <c r="X129" s="151"/>
      <c r="Y129" s="151"/>
      <c r="Z129" s="151"/>
      <c r="AA129" s="151"/>
      <c r="AB129" s="151"/>
      <c r="AC129" s="151"/>
      <c r="AD129" s="151"/>
      <c r="AE129" s="151"/>
      <c r="AF129" s="151"/>
      <c r="AG129" s="151"/>
      <c r="AH129" s="151"/>
      <c r="AI129" s="151"/>
      <c r="AJ129" s="151"/>
      <c r="AK129" s="151"/>
      <c r="AL129" s="151"/>
      <c r="AM129" s="151"/>
      <c r="AN129" s="151"/>
      <c r="AO129" s="151"/>
      <c r="AP129" s="151"/>
      <c r="AQ129" s="151"/>
      <c r="AR129" s="151"/>
      <c r="AS129" s="151"/>
      <c r="AT129" s="151"/>
      <c r="AU129" s="151"/>
      <c r="AV129" s="151"/>
      <c r="AW129" s="151"/>
      <c r="AX129" s="151"/>
      <c r="AY129" s="151"/>
      <c r="AZ129" s="151"/>
      <c r="BA129" s="151"/>
      <c r="BB129" s="151"/>
      <c r="BC129" s="151"/>
      <c r="BD129" s="151"/>
      <c r="BE129" s="151"/>
      <c r="BF129" s="151"/>
      <c r="BG129" s="151"/>
      <c r="BH129" s="151"/>
      <c r="BI129" s="151"/>
      <c r="BJ129" s="151"/>
      <c r="BK129" s="151"/>
      <c r="BL129" s="151"/>
      <c r="BM129" s="151"/>
      <c r="BN129" s="151"/>
      <c r="BO129" s="151"/>
      <c r="BP129" s="151"/>
      <c r="BQ129" s="151"/>
      <c r="BR129" s="74">
        <f t="shared" si="69"/>
        <v>0</v>
      </c>
      <c r="BS129" s="64">
        <f t="shared" ref="BS129" si="103">BS127*$BV$6</f>
        <v>0</v>
      </c>
      <c r="BT129" s="76"/>
      <c r="BU129" s="60">
        <f t="shared" si="88"/>
        <v>0</v>
      </c>
      <c r="BV129" s="61">
        <f t="shared" si="89"/>
        <v>0</v>
      </c>
    </row>
    <row r="130" spans="2:74" ht="20.149999999999999" customHeight="1" x14ac:dyDescent="0.35">
      <c r="B130" s="62" t="s">
        <v>37</v>
      </c>
      <c r="C130" s="65"/>
      <c r="D130" s="325"/>
      <c r="E130" s="70" t="s">
        <v>38</v>
      </c>
      <c r="F130" s="151"/>
      <c r="G130" s="151"/>
      <c r="H130" s="151"/>
      <c r="I130" s="151"/>
      <c r="J130" s="151"/>
      <c r="K130" s="151"/>
      <c r="L130" s="151"/>
      <c r="M130" s="151"/>
      <c r="N130" s="151"/>
      <c r="O130" s="151"/>
      <c r="P130" s="151"/>
      <c r="Q130" s="151"/>
      <c r="R130" s="151"/>
      <c r="S130" s="151"/>
      <c r="T130" s="151"/>
      <c r="U130" s="151"/>
      <c r="V130" s="151"/>
      <c r="W130" s="151"/>
      <c r="X130" s="151"/>
      <c r="Y130" s="151"/>
      <c r="Z130" s="151"/>
      <c r="AA130" s="151"/>
      <c r="AB130" s="151"/>
      <c r="AC130" s="151"/>
      <c r="AD130" s="151"/>
      <c r="AE130" s="151"/>
      <c r="AF130" s="151"/>
      <c r="AG130" s="151"/>
      <c r="AH130" s="151"/>
      <c r="AI130" s="151"/>
      <c r="AJ130" s="151"/>
      <c r="AK130" s="151"/>
      <c r="AL130" s="151"/>
      <c r="AM130" s="151"/>
      <c r="AN130" s="151"/>
      <c r="AO130" s="151"/>
      <c r="AP130" s="151"/>
      <c r="AQ130" s="149"/>
      <c r="AR130" s="149"/>
      <c r="AS130" s="149"/>
      <c r="AT130" s="149"/>
      <c r="AU130" s="149"/>
      <c r="AV130" s="149"/>
      <c r="AW130" s="149"/>
      <c r="AX130" s="149"/>
      <c r="AY130" s="149"/>
      <c r="AZ130" s="149"/>
      <c r="BA130" s="149"/>
      <c r="BB130" s="149"/>
      <c r="BC130" s="149"/>
      <c r="BD130" s="149"/>
      <c r="BE130" s="149"/>
      <c r="BF130" s="149"/>
      <c r="BG130" s="149"/>
      <c r="BH130" s="149"/>
      <c r="BI130" s="149"/>
      <c r="BJ130" s="149"/>
      <c r="BK130" s="149"/>
      <c r="BL130" s="149"/>
      <c r="BM130" s="149"/>
      <c r="BN130" s="149"/>
      <c r="BO130" s="149"/>
      <c r="BP130" s="149"/>
      <c r="BQ130" s="149"/>
      <c r="BR130" s="59">
        <f t="shared" si="69"/>
        <v>0</v>
      </c>
      <c r="BS130" s="63"/>
      <c r="BT130" s="76"/>
      <c r="BU130" s="60">
        <f t="shared" si="88"/>
        <v>0</v>
      </c>
      <c r="BV130" s="61">
        <f t="shared" si="89"/>
        <v>0</v>
      </c>
    </row>
    <row r="131" spans="2:74" ht="20.149999999999999" customHeight="1" x14ac:dyDescent="0.35">
      <c r="B131" s="147" t="s">
        <v>48</v>
      </c>
      <c r="C131" s="71"/>
      <c r="D131" s="326"/>
      <c r="E131" s="72" t="s">
        <v>39</v>
      </c>
      <c r="F131" s="151"/>
      <c r="G131" s="151"/>
      <c r="H131" s="151"/>
      <c r="I131" s="151"/>
      <c r="J131" s="151"/>
      <c r="K131" s="151"/>
      <c r="L131" s="151"/>
      <c r="M131" s="151"/>
      <c r="N131" s="151"/>
      <c r="O131" s="151"/>
      <c r="P131" s="151"/>
      <c r="Q131" s="151"/>
      <c r="R131" s="151"/>
      <c r="S131" s="151"/>
      <c r="T131" s="151"/>
      <c r="U131" s="151"/>
      <c r="V131" s="151"/>
      <c r="W131" s="151"/>
      <c r="X131" s="151"/>
      <c r="Y131" s="151"/>
      <c r="Z131" s="151"/>
      <c r="AA131" s="151"/>
      <c r="AB131" s="151"/>
      <c r="AC131" s="151"/>
      <c r="AD131" s="151"/>
      <c r="AE131" s="151"/>
      <c r="AF131" s="151"/>
      <c r="AG131" s="151"/>
      <c r="AH131" s="151"/>
      <c r="AI131" s="151"/>
      <c r="AJ131" s="151"/>
      <c r="AK131" s="151"/>
      <c r="AL131" s="151"/>
      <c r="AM131" s="151"/>
      <c r="AN131" s="151"/>
      <c r="AO131" s="151"/>
      <c r="AP131" s="151"/>
      <c r="AQ131" s="181"/>
      <c r="AR131" s="181"/>
      <c r="AS131" s="181"/>
      <c r="AT131" s="181"/>
      <c r="AU131" s="181"/>
      <c r="AV131" s="181"/>
      <c r="AW131" s="181"/>
      <c r="AX131" s="181"/>
      <c r="AY131" s="181"/>
      <c r="AZ131" s="181"/>
      <c r="BA131" s="181"/>
      <c r="BB131" s="181"/>
      <c r="BC131" s="181"/>
      <c r="BD131" s="181"/>
      <c r="BE131" s="181"/>
      <c r="BF131" s="181"/>
      <c r="BG131" s="181"/>
      <c r="BH131" s="181"/>
      <c r="BI131" s="181"/>
      <c r="BJ131" s="181"/>
      <c r="BK131" s="181"/>
      <c r="BL131" s="181"/>
      <c r="BM131" s="181"/>
      <c r="BN131" s="181"/>
      <c r="BO131" s="181"/>
      <c r="BP131" s="181"/>
      <c r="BQ131" s="181"/>
      <c r="BR131" s="73">
        <f t="shared" si="69"/>
        <v>0</v>
      </c>
      <c r="BS131" s="64">
        <f t="shared" ref="BS131" si="104">BS130*$BV$5</f>
        <v>0</v>
      </c>
      <c r="BT131" s="76"/>
      <c r="BU131" s="60">
        <f t="shared" si="88"/>
        <v>0</v>
      </c>
      <c r="BV131" s="61">
        <f t="shared" si="89"/>
        <v>0</v>
      </c>
    </row>
    <row r="132" spans="2:74" ht="20.149999999999999" customHeight="1" thickBot="1" x14ac:dyDescent="0.4">
      <c r="B132" s="62"/>
      <c r="C132" s="75"/>
      <c r="D132" s="327"/>
      <c r="E132" s="68" t="s">
        <v>50</v>
      </c>
      <c r="F132" s="151"/>
      <c r="G132" s="151"/>
      <c r="H132" s="151"/>
      <c r="I132" s="151"/>
      <c r="J132" s="151"/>
      <c r="K132" s="151"/>
      <c r="L132" s="151"/>
      <c r="M132" s="151"/>
      <c r="N132" s="151"/>
      <c r="O132" s="151"/>
      <c r="P132" s="151"/>
      <c r="Q132" s="151"/>
      <c r="R132" s="151"/>
      <c r="S132" s="151"/>
      <c r="T132" s="151"/>
      <c r="U132" s="151"/>
      <c r="V132" s="151"/>
      <c r="W132" s="151"/>
      <c r="X132" s="151"/>
      <c r="Y132" s="151"/>
      <c r="Z132" s="151"/>
      <c r="AA132" s="151"/>
      <c r="AB132" s="151"/>
      <c r="AC132" s="151"/>
      <c r="AD132" s="151"/>
      <c r="AE132" s="151"/>
      <c r="AF132" s="151"/>
      <c r="AG132" s="151"/>
      <c r="AH132" s="151"/>
      <c r="AI132" s="151"/>
      <c r="AJ132" s="151"/>
      <c r="AK132" s="151"/>
      <c r="AL132" s="151"/>
      <c r="AM132" s="151"/>
      <c r="AN132" s="151"/>
      <c r="AO132" s="151"/>
      <c r="AP132" s="151"/>
      <c r="AQ132" s="151"/>
      <c r="AR132" s="151"/>
      <c r="AS132" s="151"/>
      <c r="AT132" s="151"/>
      <c r="AU132" s="151"/>
      <c r="AV132" s="151"/>
      <c r="AW132" s="151"/>
      <c r="AX132" s="151"/>
      <c r="AY132" s="151"/>
      <c r="AZ132" s="151"/>
      <c r="BA132" s="151"/>
      <c r="BB132" s="151"/>
      <c r="BC132" s="151"/>
      <c r="BD132" s="151"/>
      <c r="BE132" s="151"/>
      <c r="BF132" s="151"/>
      <c r="BG132" s="151"/>
      <c r="BH132" s="151"/>
      <c r="BI132" s="151"/>
      <c r="BJ132" s="151"/>
      <c r="BK132" s="151"/>
      <c r="BL132" s="151"/>
      <c r="BM132" s="151"/>
      <c r="BN132" s="151"/>
      <c r="BO132" s="151"/>
      <c r="BP132" s="151"/>
      <c r="BQ132" s="151"/>
      <c r="BR132" s="74">
        <f t="shared" si="69"/>
        <v>0</v>
      </c>
      <c r="BS132" s="64">
        <f t="shared" ref="BS132" si="105">BS130*$BV$6</f>
        <v>0</v>
      </c>
      <c r="BT132" s="76"/>
      <c r="BU132" s="60">
        <f t="shared" si="88"/>
        <v>0</v>
      </c>
      <c r="BV132" s="61">
        <f t="shared" si="89"/>
        <v>0</v>
      </c>
    </row>
    <row r="133" spans="2:74" ht="20.149999999999999" customHeight="1" x14ac:dyDescent="0.35">
      <c r="B133" s="62" t="s">
        <v>37</v>
      </c>
      <c r="C133" s="65"/>
      <c r="D133" s="325"/>
      <c r="E133" s="70" t="s">
        <v>38</v>
      </c>
      <c r="F133" s="151"/>
      <c r="G133" s="151"/>
      <c r="H133" s="151"/>
      <c r="I133" s="151"/>
      <c r="J133" s="151"/>
      <c r="K133" s="151"/>
      <c r="L133" s="151"/>
      <c r="M133" s="151"/>
      <c r="N133" s="151"/>
      <c r="O133" s="151"/>
      <c r="P133" s="151"/>
      <c r="Q133" s="151"/>
      <c r="R133" s="151"/>
      <c r="S133" s="151"/>
      <c r="T133" s="151"/>
      <c r="U133" s="151"/>
      <c r="V133" s="151"/>
      <c r="W133" s="151"/>
      <c r="X133" s="151"/>
      <c r="Y133" s="151"/>
      <c r="Z133" s="151"/>
      <c r="AA133" s="151"/>
      <c r="AB133" s="151"/>
      <c r="AC133" s="151"/>
      <c r="AD133" s="151"/>
      <c r="AE133" s="151"/>
      <c r="AF133" s="151"/>
      <c r="AG133" s="151"/>
      <c r="AH133" s="151"/>
      <c r="AI133" s="151"/>
      <c r="AJ133" s="151"/>
      <c r="AK133" s="151"/>
      <c r="AL133" s="151"/>
      <c r="AM133" s="151"/>
      <c r="AN133" s="151"/>
      <c r="AO133" s="151"/>
      <c r="AP133" s="151"/>
      <c r="AQ133" s="149"/>
      <c r="AR133" s="149"/>
      <c r="AS133" s="149"/>
      <c r="AT133" s="149"/>
      <c r="AU133" s="149"/>
      <c r="AV133" s="149"/>
      <c r="AW133" s="149"/>
      <c r="AX133" s="149"/>
      <c r="AY133" s="149"/>
      <c r="AZ133" s="149"/>
      <c r="BA133" s="149"/>
      <c r="BB133" s="149"/>
      <c r="BC133" s="149"/>
      <c r="BD133" s="149"/>
      <c r="BE133" s="149"/>
      <c r="BF133" s="149"/>
      <c r="BG133" s="149"/>
      <c r="BH133" s="149"/>
      <c r="BI133" s="149"/>
      <c r="BJ133" s="149"/>
      <c r="BK133" s="149"/>
      <c r="BL133" s="149"/>
      <c r="BM133" s="149"/>
      <c r="BN133" s="149"/>
      <c r="BO133" s="149"/>
      <c r="BP133" s="149"/>
      <c r="BQ133" s="149"/>
      <c r="BR133" s="59">
        <f t="shared" si="69"/>
        <v>0</v>
      </c>
      <c r="BS133" s="63"/>
      <c r="BT133" s="76"/>
      <c r="BU133" s="60">
        <f t="shared" si="88"/>
        <v>0</v>
      </c>
      <c r="BV133" s="61">
        <f t="shared" si="89"/>
        <v>0</v>
      </c>
    </row>
    <row r="134" spans="2:74" ht="20.149999999999999" customHeight="1" x14ac:dyDescent="0.35">
      <c r="B134" s="147" t="s">
        <v>48</v>
      </c>
      <c r="C134" s="71"/>
      <c r="D134" s="326"/>
      <c r="E134" s="72" t="s">
        <v>39</v>
      </c>
      <c r="F134" s="151"/>
      <c r="G134" s="151"/>
      <c r="H134" s="151"/>
      <c r="I134" s="151"/>
      <c r="J134" s="151"/>
      <c r="K134" s="151"/>
      <c r="L134" s="151"/>
      <c r="M134" s="151"/>
      <c r="N134" s="151"/>
      <c r="O134" s="151"/>
      <c r="P134" s="151"/>
      <c r="Q134" s="151"/>
      <c r="R134" s="151"/>
      <c r="S134" s="151"/>
      <c r="T134" s="151"/>
      <c r="U134" s="151"/>
      <c r="V134" s="151"/>
      <c r="W134" s="151"/>
      <c r="X134" s="151"/>
      <c r="Y134" s="151"/>
      <c r="Z134" s="151"/>
      <c r="AA134" s="151"/>
      <c r="AB134" s="151"/>
      <c r="AC134" s="151"/>
      <c r="AD134" s="151"/>
      <c r="AE134" s="151"/>
      <c r="AF134" s="151"/>
      <c r="AG134" s="151"/>
      <c r="AH134" s="151"/>
      <c r="AI134" s="151"/>
      <c r="AJ134" s="151"/>
      <c r="AK134" s="151"/>
      <c r="AL134" s="151"/>
      <c r="AM134" s="151"/>
      <c r="AN134" s="151"/>
      <c r="AO134" s="151"/>
      <c r="AP134" s="151"/>
      <c r="AQ134" s="181"/>
      <c r="AR134" s="181"/>
      <c r="AS134" s="181"/>
      <c r="AT134" s="181"/>
      <c r="AU134" s="181"/>
      <c r="AV134" s="181"/>
      <c r="AW134" s="181"/>
      <c r="AX134" s="181"/>
      <c r="AY134" s="181"/>
      <c r="AZ134" s="181"/>
      <c r="BA134" s="181"/>
      <c r="BB134" s="181"/>
      <c r="BC134" s="181"/>
      <c r="BD134" s="181"/>
      <c r="BE134" s="181"/>
      <c r="BF134" s="181"/>
      <c r="BG134" s="181"/>
      <c r="BH134" s="181"/>
      <c r="BI134" s="181"/>
      <c r="BJ134" s="181"/>
      <c r="BK134" s="181"/>
      <c r="BL134" s="181"/>
      <c r="BM134" s="181"/>
      <c r="BN134" s="181"/>
      <c r="BO134" s="181"/>
      <c r="BP134" s="181"/>
      <c r="BQ134" s="181"/>
      <c r="BR134" s="73">
        <f t="shared" si="69"/>
        <v>0</v>
      </c>
      <c r="BS134" s="64">
        <f t="shared" ref="BS134" si="106">BS133*$BV$5</f>
        <v>0</v>
      </c>
      <c r="BT134" s="76"/>
      <c r="BU134" s="60">
        <f t="shared" si="88"/>
        <v>0</v>
      </c>
      <c r="BV134" s="61">
        <f t="shared" si="89"/>
        <v>0</v>
      </c>
    </row>
    <row r="135" spans="2:74" ht="20.149999999999999" customHeight="1" thickBot="1" x14ac:dyDescent="0.4">
      <c r="B135" s="62"/>
      <c r="C135" s="75"/>
      <c r="D135" s="327"/>
      <c r="E135" s="68" t="s">
        <v>50</v>
      </c>
      <c r="F135" s="151"/>
      <c r="G135" s="151"/>
      <c r="H135" s="151"/>
      <c r="I135" s="151"/>
      <c r="J135" s="151"/>
      <c r="K135" s="151"/>
      <c r="L135" s="151"/>
      <c r="M135" s="151"/>
      <c r="N135" s="151"/>
      <c r="O135" s="151"/>
      <c r="P135" s="151"/>
      <c r="Q135" s="151"/>
      <c r="R135" s="151"/>
      <c r="S135" s="151"/>
      <c r="T135" s="151"/>
      <c r="U135" s="151"/>
      <c r="V135" s="151"/>
      <c r="W135" s="151"/>
      <c r="X135" s="151"/>
      <c r="Y135" s="151"/>
      <c r="Z135" s="151"/>
      <c r="AA135" s="151"/>
      <c r="AB135" s="151"/>
      <c r="AC135" s="151"/>
      <c r="AD135" s="151"/>
      <c r="AE135" s="151"/>
      <c r="AF135" s="151"/>
      <c r="AG135" s="151"/>
      <c r="AH135" s="151"/>
      <c r="AI135" s="151"/>
      <c r="AJ135" s="151"/>
      <c r="AK135" s="151"/>
      <c r="AL135" s="151"/>
      <c r="AM135" s="151"/>
      <c r="AN135" s="151"/>
      <c r="AO135" s="151"/>
      <c r="AP135" s="151"/>
      <c r="AQ135" s="151"/>
      <c r="AR135" s="151"/>
      <c r="AS135" s="151"/>
      <c r="AT135" s="151"/>
      <c r="AU135" s="151"/>
      <c r="AV135" s="151"/>
      <c r="AW135" s="151"/>
      <c r="AX135" s="151"/>
      <c r="AY135" s="151"/>
      <c r="AZ135" s="151"/>
      <c r="BA135" s="151"/>
      <c r="BB135" s="151"/>
      <c r="BC135" s="151"/>
      <c r="BD135" s="151"/>
      <c r="BE135" s="151"/>
      <c r="BF135" s="151"/>
      <c r="BG135" s="151"/>
      <c r="BH135" s="151"/>
      <c r="BI135" s="151"/>
      <c r="BJ135" s="151"/>
      <c r="BK135" s="151"/>
      <c r="BL135" s="151"/>
      <c r="BM135" s="151"/>
      <c r="BN135" s="151"/>
      <c r="BO135" s="151"/>
      <c r="BP135" s="151"/>
      <c r="BQ135" s="151"/>
      <c r="BR135" s="74">
        <f t="shared" si="69"/>
        <v>0</v>
      </c>
      <c r="BS135" s="64">
        <f t="shared" ref="BS135" si="107">BS133*$BV$6</f>
        <v>0</v>
      </c>
      <c r="BT135" s="76"/>
      <c r="BU135" s="60">
        <f t="shared" si="88"/>
        <v>0</v>
      </c>
      <c r="BV135" s="61">
        <f t="shared" si="89"/>
        <v>0</v>
      </c>
    </row>
    <row r="136" spans="2:74" ht="20.149999999999999" customHeight="1" x14ac:dyDescent="0.35">
      <c r="B136" s="62" t="s">
        <v>37</v>
      </c>
      <c r="C136" s="65"/>
      <c r="D136" s="325"/>
      <c r="E136" s="70" t="s">
        <v>38</v>
      </c>
      <c r="F136" s="151"/>
      <c r="G136" s="151"/>
      <c r="H136" s="151"/>
      <c r="I136" s="151"/>
      <c r="J136" s="151"/>
      <c r="K136" s="151"/>
      <c r="L136" s="151"/>
      <c r="M136" s="151"/>
      <c r="N136" s="151"/>
      <c r="O136" s="151"/>
      <c r="P136" s="151"/>
      <c r="Q136" s="151"/>
      <c r="R136" s="151"/>
      <c r="S136" s="151"/>
      <c r="T136" s="151"/>
      <c r="U136" s="151"/>
      <c r="V136" s="151"/>
      <c r="W136" s="151"/>
      <c r="X136" s="151"/>
      <c r="Y136" s="151"/>
      <c r="Z136" s="151"/>
      <c r="AA136" s="151"/>
      <c r="AB136" s="151"/>
      <c r="AC136" s="151"/>
      <c r="AD136" s="151"/>
      <c r="AE136" s="151"/>
      <c r="AF136" s="151"/>
      <c r="AG136" s="151"/>
      <c r="AH136" s="151"/>
      <c r="AI136" s="151"/>
      <c r="AJ136" s="151"/>
      <c r="AK136" s="151"/>
      <c r="AL136" s="151"/>
      <c r="AM136" s="151"/>
      <c r="AN136" s="151"/>
      <c r="AO136" s="151"/>
      <c r="AP136" s="151"/>
      <c r="AQ136" s="149"/>
      <c r="AR136" s="149"/>
      <c r="AS136" s="149"/>
      <c r="AT136" s="149"/>
      <c r="AU136" s="149"/>
      <c r="AV136" s="149"/>
      <c r="AW136" s="149"/>
      <c r="AX136" s="149"/>
      <c r="AY136" s="149"/>
      <c r="AZ136" s="149"/>
      <c r="BA136" s="149"/>
      <c r="BB136" s="149"/>
      <c r="BC136" s="149"/>
      <c r="BD136" s="149"/>
      <c r="BE136" s="149"/>
      <c r="BF136" s="149"/>
      <c r="BG136" s="149"/>
      <c r="BH136" s="149"/>
      <c r="BI136" s="149"/>
      <c r="BJ136" s="149"/>
      <c r="BK136" s="149"/>
      <c r="BL136" s="149"/>
      <c r="BM136" s="149"/>
      <c r="BN136" s="149"/>
      <c r="BO136" s="149"/>
      <c r="BP136" s="149"/>
      <c r="BQ136" s="149"/>
      <c r="BR136" s="59">
        <f t="shared" si="69"/>
        <v>0</v>
      </c>
      <c r="BS136" s="63"/>
      <c r="BT136" s="76"/>
      <c r="BU136" s="60">
        <f t="shared" si="88"/>
        <v>0</v>
      </c>
      <c r="BV136" s="61">
        <f t="shared" si="89"/>
        <v>0</v>
      </c>
    </row>
    <row r="137" spans="2:74" ht="20.149999999999999" customHeight="1" x14ac:dyDescent="0.35">
      <c r="B137" s="147" t="s">
        <v>48</v>
      </c>
      <c r="C137" s="71"/>
      <c r="D137" s="326"/>
      <c r="E137" s="72" t="s">
        <v>39</v>
      </c>
      <c r="F137" s="151"/>
      <c r="G137" s="151"/>
      <c r="H137" s="151"/>
      <c r="I137" s="151"/>
      <c r="J137" s="151"/>
      <c r="K137" s="151"/>
      <c r="L137" s="151"/>
      <c r="M137" s="151"/>
      <c r="N137" s="151"/>
      <c r="O137" s="151"/>
      <c r="P137" s="151"/>
      <c r="Q137" s="151"/>
      <c r="R137" s="151"/>
      <c r="S137" s="151"/>
      <c r="T137" s="151"/>
      <c r="U137" s="151"/>
      <c r="V137" s="151"/>
      <c r="W137" s="151"/>
      <c r="X137" s="151"/>
      <c r="Y137" s="151"/>
      <c r="Z137" s="151"/>
      <c r="AA137" s="151"/>
      <c r="AB137" s="151"/>
      <c r="AC137" s="151"/>
      <c r="AD137" s="151"/>
      <c r="AE137" s="151"/>
      <c r="AF137" s="151"/>
      <c r="AG137" s="151"/>
      <c r="AH137" s="151"/>
      <c r="AI137" s="151"/>
      <c r="AJ137" s="151"/>
      <c r="AK137" s="151"/>
      <c r="AL137" s="151"/>
      <c r="AM137" s="151"/>
      <c r="AN137" s="151"/>
      <c r="AO137" s="151"/>
      <c r="AP137" s="151"/>
      <c r="AQ137" s="181"/>
      <c r="AR137" s="181"/>
      <c r="AS137" s="181"/>
      <c r="AT137" s="181"/>
      <c r="AU137" s="181"/>
      <c r="AV137" s="181"/>
      <c r="AW137" s="181"/>
      <c r="AX137" s="181"/>
      <c r="AY137" s="181"/>
      <c r="AZ137" s="181"/>
      <c r="BA137" s="181"/>
      <c r="BB137" s="181"/>
      <c r="BC137" s="181"/>
      <c r="BD137" s="181"/>
      <c r="BE137" s="181"/>
      <c r="BF137" s="181"/>
      <c r="BG137" s="181"/>
      <c r="BH137" s="181"/>
      <c r="BI137" s="181"/>
      <c r="BJ137" s="181"/>
      <c r="BK137" s="181"/>
      <c r="BL137" s="181"/>
      <c r="BM137" s="181"/>
      <c r="BN137" s="181"/>
      <c r="BO137" s="181"/>
      <c r="BP137" s="181"/>
      <c r="BQ137" s="181"/>
      <c r="BR137" s="73">
        <f t="shared" si="69"/>
        <v>0</v>
      </c>
      <c r="BS137" s="64">
        <f t="shared" ref="BS137" si="108">BS136*$BV$5</f>
        <v>0</v>
      </c>
      <c r="BT137" s="76"/>
      <c r="BU137" s="60">
        <f t="shared" si="88"/>
        <v>0</v>
      </c>
      <c r="BV137" s="61">
        <f t="shared" si="89"/>
        <v>0</v>
      </c>
    </row>
    <row r="138" spans="2:74" ht="20.149999999999999" customHeight="1" thickBot="1" x14ac:dyDescent="0.4">
      <c r="B138" s="62"/>
      <c r="C138" s="75"/>
      <c r="D138" s="327"/>
      <c r="E138" s="68" t="s">
        <v>50</v>
      </c>
      <c r="F138" s="151"/>
      <c r="G138" s="151"/>
      <c r="H138" s="151"/>
      <c r="I138" s="151"/>
      <c r="J138" s="151"/>
      <c r="K138" s="151"/>
      <c r="L138" s="151"/>
      <c r="M138" s="151"/>
      <c r="N138" s="151"/>
      <c r="O138" s="151"/>
      <c r="P138" s="151"/>
      <c r="Q138" s="151"/>
      <c r="R138" s="151"/>
      <c r="S138" s="151"/>
      <c r="T138" s="151"/>
      <c r="U138" s="151"/>
      <c r="V138" s="151"/>
      <c r="W138" s="151"/>
      <c r="X138" s="151"/>
      <c r="Y138" s="151"/>
      <c r="Z138" s="151"/>
      <c r="AA138" s="151"/>
      <c r="AB138" s="151"/>
      <c r="AC138" s="151"/>
      <c r="AD138" s="151"/>
      <c r="AE138" s="151"/>
      <c r="AF138" s="151"/>
      <c r="AG138" s="151"/>
      <c r="AH138" s="151"/>
      <c r="AI138" s="151"/>
      <c r="AJ138" s="151"/>
      <c r="AK138" s="151"/>
      <c r="AL138" s="151"/>
      <c r="AM138" s="151"/>
      <c r="AN138" s="151"/>
      <c r="AO138" s="151"/>
      <c r="AP138" s="151"/>
      <c r="AQ138" s="151"/>
      <c r="AR138" s="151"/>
      <c r="AS138" s="151"/>
      <c r="AT138" s="151"/>
      <c r="AU138" s="151"/>
      <c r="AV138" s="151"/>
      <c r="AW138" s="151"/>
      <c r="AX138" s="151"/>
      <c r="AY138" s="151"/>
      <c r="AZ138" s="151"/>
      <c r="BA138" s="151"/>
      <c r="BB138" s="151"/>
      <c r="BC138" s="151"/>
      <c r="BD138" s="151"/>
      <c r="BE138" s="151"/>
      <c r="BF138" s="151"/>
      <c r="BG138" s="151"/>
      <c r="BH138" s="151"/>
      <c r="BI138" s="151"/>
      <c r="BJ138" s="151"/>
      <c r="BK138" s="151"/>
      <c r="BL138" s="151"/>
      <c r="BM138" s="151"/>
      <c r="BN138" s="151"/>
      <c r="BO138" s="151"/>
      <c r="BP138" s="151"/>
      <c r="BQ138" s="151"/>
      <c r="BR138" s="74">
        <f t="shared" si="69"/>
        <v>0</v>
      </c>
      <c r="BS138" s="64">
        <f t="shared" ref="BS138" si="109">BS136*$BV$6</f>
        <v>0</v>
      </c>
      <c r="BT138" s="76"/>
      <c r="BU138" s="60">
        <f t="shared" si="88"/>
        <v>0</v>
      </c>
      <c r="BV138" s="61">
        <f t="shared" si="89"/>
        <v>0</v>
      </c>
    </row>
    <row r="139" spans="2:74" ht="20.149999999999999" customHeight="1" x14ac:dyDescent="0.35">
      <c r="B139" s="62" t="s">
        <v>37</v>
      </c>
      <c r="C139" s="65"/>
      <c r="D139" s="325"/>
      <c r="E139" s="70" t="s">
        <v>38</v>
      </c>
      <c r="F139" s="151"/>
      <c r="G139" s="151"/>
      <c r="H139" s="151"/>
      <c r="I139" s="151"/>
      <c r="J139" s="151"/>
      <c r="K139" s="151"/>
      <c r="L139" s="151"/>
      <c r="M139" s="151"/>
      <c r="N139" s="151"/>
      <c r="O139" s="151"/>
      <c r="P139" s="151"/>
      <c r="Q139" s="151"/>
      <c r="R139" s="151"/>
      <c r="S139" s="151"/>
      <c r="T139" s="151"/>
      <c r="U139" s="151"/>
      <c r="V139" s="151"/>
      <c r="W139" s="151"/>
      <c r="X139" s="151"/>
      <c r="Y139" s="151"/>
      <c r="Z139" s="151"/>
      <c r="AA139" s="151"/>
      <c r="AB139" s="151"/>
      <c r="AC139" s="151"/>
      <c r="AD139" s="151"/>
      <c r="AE139" s="151"/>
      <c r="AF139" s="151"/>
      <c r="AG139" s="151"/>
      <c r="AH139" s="151"/>
      <c r="AI139" s="151"/>
      <c r="AJ139" s="151"/>
      <c r="AK139" s="151"/>
      <c r="AL139" s="151"/>
      <c r="AM139" s="151"/>
      <c r="AN139" s="151"/>
      <c r="AO139" s="151"/>
      <c r="AP139" s="151"/>
      <c r="AQ139" s="149"/>
      <c r="AR139" s="149"/>
      <c r="AS139" s="149"/>
      <c r="AT139" s="149"/>
      <c r="AU139" s="149"/>
      <c r="AV139" s="149"/>
      <c r="AW139" s="149"/>
      <c r="AX139" s="149"/>
      <c r="AY139" s="149"/>
      <c r="AZ139" s="149"/>
      <c r="BA139" s="149"/>
      <c r="BB139" s="149"/>
      <c r="BC139" s="149"/>
      <c r="BD139" s="149"/>
      <c r="BE139" s="149"/>
      <c r="BF139" s="149"/>
      <c r="BG139" s="149"/>
      <c r="BH139" s="149"/>
      <c r="BI139" s="149"/>
      <c r="BJ139" s="149"/>
      <c r="BK139" s="149"/>
      <c r="BL139" s="149"/>
      <c r="BM139" s="149"/>
      <c r="BN139" s="149"/>
      <c r="BO139" s="149"/>
      <c r="BP139" s="149"/>
      <c r="BQ139" s="149"/>
      <c r="BR139" s="59">
        <f t="shared" si="69"/>
        <v>0</v>
      </c>
      <c r="BS139" s="63"/>
      <c r="BT139" s="76"/>
      <c r="BU139" s="60">
        <f t="shared" si="88"/>
        <v>0</v>
      </c>
      <c r="BV139" s="61">
        <f t="shared" si="89"/>
        <v>0</v>
      </c>
    </row>
    <row r="140" spans="2:74" ht="20.149999999999999" customHeight="1" x14ac:dyDescent="0.35">
      <c r="B140" s="147" t="s">
        <v>48</v>
      </c>
      <c r="C140" s="71"/>
      <c r="D140" s="326"/>
      <c r="E140" s="72" t="s">
        <v>39</v>
      </c>
      <c r="F140" s="151"/>
      <c r="G140" s="151"/>
      <c r="H140" s="151"/>
      <c r="I140" s="151"/>
      <c r="J140" s="151"/>
      <c r="K140" s="151"/>
      <c r="L140" s="151"/>
      <c r="M140" s="151"/>
      <c r="N140" s="151"/>
      <c r="O140" s="151"/>
      <c r="P140" s="151"/>
      <c r="Q140" s="151"/>
      <c r="R140" s="151"/>
      <c r="S140" s="151"/>
      <c r="T140" s="151"/>
      <c r="U140" s="151"/>
      <c r="V140" s="151"/>
      <c r="W140" s="151"/>
      <c r="X140" s="151"/>
      <c r="Y140" s="151"/>
      <c r="Z140" s="151"/>
      <c r="AA140" s="151"/>
      <c r="AB140" s="151"/>
      <c r="AC140" s="151"/>
      <c r="AD140" s="151"/>
      <c r="AE140" s="151"/>
      <c r="AF140" s="151"/>
      <c r="AG140" s="151"/>
      <c r="AH140" s="151"/>
      <c r="AI140" s="151"/>
      <c r="AJ140" s="151"/>
      <c r="AK140" s="151"/>
      <c r="AL140" s="151"/>
      <c r="AM140" s="151"/>
      <c r="AN140" s="151"/>
      <c r="AO140" s="151"/>
      <c r="AP140" s="151"/>
      <c r="AQ140" s="181"/>
      <c r="AR140" s="181"/>
      <c r="AS140" s="181"/>
      <c r="AT140" s="181"/>
      <c r="AU140" s="181"/>
      <c r="AV140" s="181"/>
      <c r="AW140" s="181"/>
      <c r="AX140" s="181"/>
      <c r="AY140" s="181"/>
      <c r="AZ140" s="181"/>
      <c r="BA140" s="181"/>
      <c r="BB140" s="181"/>
      <c r="BC140" s="181"/>
      <c r="BD140" s="181"/>
      <c r="BE140" s="181"/>
      <c r="BF140" s="181"/>
      <c r="BG140" s="181"/>
      <c r="BH140" s="181"/>
      <c r="BI140" s="181"/>
      <c r="BJ140" s="181"/>
      <c r="BK140" s="181"/>
      <c r="BL140" s="181"/>
      <c r="BM140" s="181"/>
      <c r="BN140" s="181"/>
      <c r="BO140" s="181"/>
      <c r="BP140" s="181"/>
      <c r="BQ140" s="181"/>
      <c r="BR140" s="73">
        <f t="shared" si="69"/>
        <v>0</v>
      </c>
      <c r="BS140" s="64">
        <f t="shared" ref="BS140" si="110">BS139*$BV$5</f>
        <v>0</v>
      </c>
      <c r="BT140" s="76"/>
      <c r="BU140" s="60">
        <f t="shared" si="88"/>
        <v>0</v>
      </c>
      <c r="BV140" s="61">
        <f t="shared" si="89"/>
        <v>0</v>
      </c>
    </row>
    <row r="141" spans="2:74" ht="20.149999999999999" customHeight="1" thickBot="1" x14ac:dyDescent="0.4">
      <c r="B141" s="62"/>
      <c r="C141" s="75"/>
      <c r="D141" s="327"/>
      <c r="E141" s="68" t="s">
        <v>50</v>
      </c>
      <c r="F141" s="151"/>
      <c r="G141" s="151"/>
      <c r="H141" s="151"/>
      <c r="I141" s="151"/>
      <c r="J141" s="151"/>
      <c r="K141" s="151"/>
      <c r="L141" s="151"/>
      <c r="M141" s="151"/>
      <c r="N141" s="151"/>
      <c r="O141" s="151"/>
      <c r="P141" s="151"/>
      <c r="Q141" s="151"/>
      <c r="R141" s="151"/>
      <c r="S141" s="151"/>
      <c r="T141" s="151"/>
      <c r="U141" s="151"/>
      <c r="V141" s="151"/>
      <c r="W141" s="151"/>
      <c r="X141" s="151"/>
      <c r="Y141" s="151"/>
      <c r="Z141" s="151"/>
      <c r="AA141" s="151"/>
      <c r="AB141" s="151"/>
      <c r="AC141" s="151"/>
      <c r="AD141" s="151"/>
      <c r="AE141" s="151"/>
      <c r="AF141" s="151"/>
      <c r="AG141" s="151"/>
      <c r="AH141" s="151"/>
      <c r="AI141" s="151"/>
      <c r="AJ141" s="151"/>
      <c r="AK141" s="151"/>
      <c r="AL141" s="151"/>
      <c r="AM141" s="151"/>
      <c r="AN141" s="151"/>
      <c r="AO141" s="151"/>
      <c r="AP141" s="151"/>
      <c r="AQ141" s="151"/>
      <c r="AR141" s="151"/>
      <c r="AS141" s="151"/>
      <c r="AT141" s="151"/>
      <c r="AU141" s="151"/>
      <c r="AV141" s="151"/>
      <c r="AW141" s="151"/>
      <c r="AX141" s="151"/>
      <c r="AY141" s="151"/>
      <c r="AZ141" s="151"/>
      <c r="BA141" s="151"/>
      <c r="BB141" s="151"/>
      <c r="BC141" s="151"/>
      <c r="BD141" s="151"/>
      <c r="BE141" s="151"/>
      <c r="BF141" s="151"/>
      <c r="BG141" s="151"/>
      <c r="BH141" s="151"/>
      <c r="BI141" s="151"/>
      <c r="BJ141" s="151"/>
      <c r="BK141" s="151"/>
      <c r="BL141" s="151"/>
      <c r="BM141" s="151"/>
      <c r="BN141" s="151"/>
      <c r="BO141" s="151"/>
      <c r="BP141" s="151"/>
      <c r="BQ141" s="151"/>
      <c r="BR141" s="74">
        <f t="shared" si="69"/>
        <v>0</v>
      </c>
      <c r="BS141" s="64">
        <f t="shared" ref="BS141" si="111">BS139*$BV$6</f>
        <v>0</v>
      </c>
      <c r="BT141" s="76"/>
      <c r="BU141" s="60">
        <f t="shared" si="88"/>
        <v>0</v>
      </c>
      <c r="BV141" s="61">
        <f t="shared" si="89"/>
        <v>0</v>
      </c>
    </row>
    <row r="142" spans="2:74" ht="20.149999999999999" customHeight="1" x14ac:dyDescent="0.35">
      <c r="B142" s="62" t="s">
        <v>37</v>
      </c>
      <c r="C142" s="65"/>
      <c r="D142" s="325"/>
      <c r="E142" s="70" t="s">
        <v>38</v>
      </c>
      <c r="F142" s="151"/>
      <c r="G142" s="151"/>
      <c r="H142" s="151"/>
      <c r="I142" s="151"/>
      <c r="J142" s="151"/>
      <c r="K142" s="151"/>
      <c r="L142" s="151"/>
      <c r="M142" s="151"/>
      <c r="N142" s="151"/>
      <c r="O142" s="151"/>
      <c r="P142" s="151"/>
      <c r="Q142" s="151"/>
      <c r="R142" s="151"/>
      <c r="S142" s="151"/>
      <c r="T142" s="151"/>
      <c r="U142" s="151"/>
      <c r="V142" s="151"/>
      <c r="W142" s="151"/>
      <c r="X142" s="151"/>
      <c r="Y142" s="151"/>
      <c r="Z142" s="151"/>
      <c r="AA142" s="151"/>
      <c r="AB142" s="151"/>
      <c r="AC142" s="151"/>
      <c r="AD142" s="151"/>
      <c r="AE142" s="151"/>
      <c r="AF142" s="151"/>
      <c r="AG142" s="151"/>
      <c r="AH142" s="151"/>
      <c r="AI142" s="151"/>
      <c r="AJ142" s="151"/>
      <c r="AK142" s="151"/>
      <c r="AL142" s="151"/>
      <c r="AM142" s="151"/>
      <c r="AN142" s="151"/>
      <c r="AO142" s="151"/>
      <c r="AP142" s="151"/>
      <c r="AQ142" s="149"/>
      <c r="AR142" s="149"/>
      <c r="AS142" s="149"/>
      <c r="AT142" s="149"/>
      <c r="AU142" s="149"/>
      <c r="AV142" s="149"/>
      <c r="AW142" s="149"/>
      <c r="AX142" s="149"/>
      <c r="AY142" s="149"/>
      <c r="AZ142" s="149"/>
      <c r="BA142" s="149"/>
      <c r="BB142" s="149"/>
      <c r="BC142" s="149"/>
      <c r="BD142" s="149"/>
      <c r="BE142" s="149"/>
      <c r="BF142" s="149"/>
      <c r="BG142" s="149"/>
      <c r="BH142" s="149"/>
      <c r="BI142" s="149"/>
      <c r="BJ142" s="149"/>
      <c r="BK142" s="149"/>
      <c r="BL142" s="149"/>
      <c r="BM142" s="149"/>
      <c r="BN142" s="149"/>
      <c r="BO142" s="149"/>
      <c r="BP142" s="149"/>
      <c r="BQ142" s="149"/>
      <c r="BR142" s="59">
        <f t="shared" si="69"/>
        <v>0</v>
      </c>
      <c r="BS142" s="63"/>
      <c r="BT142" s="76"/>
      <c r="BU142" s="60">
        <f t="shared" si="88"/>
        <v>0</v>
      </c>
      <c r="BV142" s="61">
        <f t="shared" si="89"/>
        <v>0</v>
      </c>
    </row>
    <row r="143" spans="2:74" ht="20.149999999999999" customHeight="1" x14ac:dyDescent="0.35">
      <c r="B143" s="147" t="s">
        <v>48</v>
      </c>
      <c r="C143" s="71"/>
      <c r="D143" s="326"/>
      <c r="E143" s="72" t="s">
        <v>39</v>
      </c>
      <c r="F143" s="151"/>
      <c r="G143" s="151"/>
      <c r="H143" s="151"/>
      <c r="I143" s="151"/>
      <c r="J143" s="151"/>
      <c r="K143" s="151"/>
      <c r="L143" s="151"/>
      <c r="M143" s="151"/>
      <c r="N143" s="151"/>
      <c r="O143" s="151"/>
      <c r="P143" s="151"/>
      <c r="Q143" s="151"/>
      <c r="R143" s="151"/>
      <c r="S143" s="151"/>
      <c r="T143" s="151"/>
      <c r="U143" s="151"/>
      <c r="V143" s="151"/>
      <c r="W143" s="151"/>
      <c r="X143" s="151"/>
      <c r="Y143" s="151"/>
      <c r="Z143" s="151"/>
      <c r="AA143" s="151"/>
      <c r="AB143" s="151"/>
      <c r="AC143" s="151"/>
      <c r="AD143" s="151"/>
      <c r="AE143" s="151"/>
      <c r="AF143" s="151"/>
      <c r="AG143" s="151"/>
      <c r="AH143" s="151"/>
      <c r="AI143" s="151"/>
      <c r="AJ143" s="151"/>
      <c r="AK143" s="151"/>
      <c r="AL143" s="151"/>
      <c r="AM143" s="151"/>
      <c r="AN143" s="151"/>
      <c r="AO143" s="151"/>
      <c r="AP143" s="151"/>
      <c r="AQ143" s="181"/>
      <c r="AR143" s="181"/>
      <c r="AS143" s="181"/>
      <c r="AT143" s="181"/>
      <c r="AU143" s="181"/>
      <c r="AV143" s="181"/>
      <c r="AW143" s="181"/>
      <c r="AX143" s="181"/>
      <c r="AY143" s="181"/>
      <c r="AZ143" s="181"/>
      <c r="BA143" s="181"/>
      <c r="BB143" s="181"/>
      <c r="BC143" s="181"/>
      <c r="BD143" s="181"/>
      <c r="BE143" s="181"/>
      <c r="BF143" s="181"/>
      <c r="BG143" s="181"/>
      <c r="BH143" s="181"/>
      <c r="BI143" s="181"/>
      <c r="BJ143" s="181"/>
      <c r="BK143" s="181"/>
      <c r="BL143" s="181"/>
      <c r="BM143" s="181"/>
      <c r="BN143" s="181"/>
      <c r="BO143" s="181"/>
      <c r="BP143" s="181"/>
      <c r="BQ143" s="181"/>
      <c r="BR143" s="73">
        <f t="shared" si="69"/>
        <v>0</v>
      </c>
      <c r="BS143" s="64">
        <f t="shared" ref="BS143" si="112">BS142*$BV$5</f>
        <v>0</v>
      </c>
      <c r="BT143" s="76"/>
      <c r="BU143" s="60">
        <f t="shared" si="88"/>
        <v>0</v>
      </c>
      <c r="BV143" s="61">
        <f t="shared" si="89"/>
        <v>0</v>
      </c>
    </row>
    <row r="144" spans="2:74" ht="20.149999999999999" customHeight="1" thickBot="1" x14ac:dyDescent="0.4">
      <c r="B144" s="62"/>
      <c r="C144" s="75"/>
      <c r="D144" s="327"/>
      <c r="E144" s="68" t="s">
        <v>50</v>
      </c>
      <c r="F144" s="151"/>
      <c r="G144" s="151"/>
      <c r="H144" s="151"/>
      <c r="I144" s="151"/>
      <c r="J144" s="151"/>
      <c r="K144" s="151"/>
      <c r="L144" s="151"/>
      <c r="M144" s="151"/>
      <c r="N144" s="151"/>
      <c r="O144" s="151"/>
      <c r="P144" s="151"/>
      <c r="Q144" s="151"/>
      <c r="R144" s="151"/>
      <c r="S144" s="151"/>
      <c r="T144" s="151"/>
      <c r="U144" s="151"/>
      <c r="V144" s="151"/>
      <c r="W144" s="151"/>
      <c r="X144" s="151"/>
      <c r="Y144" s="151"/>
      <c r="Z144" s="151"/>
      <c r="AA144" s="151"/>
      <c r="AB144" s="151"/>
      <c r="AC144" s="151"/>
      <c r="AD144" s="151"/>
      <c r="AE144" s="151"/>
      <c r="AF144" s="151"/>
      <c r="AG144" s="151"/>
      <c r="AH144" s="151"/>
      <c r="AI144" s="151"/>
      <c r="AJ144" s="151"/>
      <c r="AK144" s="151"/>
      <c r="AL144" s="151"/>
      <c r="AM144" s="151"/>
      <c r="AN144" s="151"/>
      <c r="AO144" s="151"/>
      <c r="AP144" s="151"/>
      <c r="AQ144" s="151"/>
      <c r="AR144" s="151"/>
      <c r="AS144" s="151"/>
      <c r="AT144" s="151"/>
      <c r="AU144" s="151"/>
      <c r="AV144" s="151"/>
      <c r="AW144" s="151"/>
      <c r="AX144" s="151"/>
      <c r="AY144" s="151"/>
      <c r="AZ144" s="151"/>
      <c r="BA144" s="151"/>
      <c r="BB144" s="151"/>
      <c r="BC144" s="151"/>
      <c r="BD144" s="151"/>
      <c r="BE144" s="151"/>
      <c r="BF144" s="151"/>
      <c r="BG144" s="151"/>
      <c r="BH144" s="151"/>
      <c r="BI144" s="151"/>
      <c r="BJ144" s="151"/>
      <c r="BK144" s="151"/>
      <c r="BL144" s="151"/>
      <c r="BM144" s="151"/>
      <c r="BN144" s="151"/>
      <c r="BO144" s="151"/>
      <c r="BP144" s="151"/>
      <c r="BQ144" s="151"/>
      <c r="BR144" s="74">
        <f t="shared" si="69"/>
        <v>0</v>
      </c>
      <c r="BS144" s="64">
        <f t="shared" ref="BS144" si="113">BS142*$BV$6</f>
        <v>0</v>
      </c>
      <c r="BT144" s="76"/>
      <c r="BU144" s="60">
        <f t="shared" si="88"/>
        <v>0</v>
      </c>
      <c r="BV144" s="61">
        <f t="shared" si="89"/>
        <v>0</v>
      </c>
    </row>
    <row r="145" spans="2:74" ht="20.149999999999999" customHeight="1" x14ac:dyDescent="0.35">
      <c r="B145" s="62" t="s">
        <v>37</v>
      </c>
      <c r="C145" s="65"/>
      <c r="D145" s="325"/>
      <c r="E145" s="70" t="s">
        <v>38</v>
      </c>
      <c r="F145" s="151"/>
      <c r="G145" s="151"/>
      <c r="H145" s="151"/>
      <c r="I145" s="151"/>
      <c r="J145" s="151"/>
      <c r="K145" s="151"/>
      <c r="L145" s="151"/>
      <c r="M145" s="151"/>
      <c r="N145" s="151"/>
      <c r="O145" s="151"/>
      <c r="P145" s="151"/>
      <c r="Q145" s="151"/>
      <c r="R145" s="151"/>
      <c r="S145" s="151"/>
      <c r="T145" s="151"/>
      <c r="U145" s="151"/>
      <c r="V145" s="151"/>
      <c r="W145" s="151"/>
      <c r="X145" s="151"/>
      <c r="Y145" s="151"/>
      <c r="Z145" s="151"/>
      <c r="AA145" s="151"/>
      <c r="AB145" s="151"/>
      <c r="AC145" s="151"/>
      <c r="AD145" s="151"/>
      <c r="AE145" s="151"/>
      <c r="AF145" s="151"/>
      <c r="AG145" s="151"/>
      <c r="AH145" s="151"/>
      <c r="AI145" s="151"/>
      <c r="AJ145" s="151"/>
      <c r="AK145" s="151"/>
      <c r="AL145" s="151"/>
      <c r="AM145" s="151"/>
      <c r="AN145" s="151"/>
      <c r="AO145" s="151"/>
      <c r="AP145" s="151"/>
      <c r="AQ145" s="149"/>
      <c r="AR145" s="149"/>
      <c r="AS145" s="149"/>
      <c r="AT145" s="149"/>
      <c r="AU145" s="149"/>
      <c r="AV145" s="149"/>
      <c r="AW145" s="149"/>
      <c r="AX145" s="149"/>
      <c r="AY145" s="149"/>
      <c r="AZ145" s="149"/>
      <c r="BA145" s="149"/>
      <c r="BB145" s="149"/>
      <c r="BC145" s="149"/>
      <c r="BD145" s="149"/>
      <c r="BE145" s="149"/>
      <c r="BF145" s="149"/>
      <c r="BG145" s="149"/>
      <c r="BH145" s="149"/>
      <c r="BI145" s="149"/>
      <c r="BJ145" s="149"/>
      <c r="BK145" s="149"/>
      <c r="BL145" s="149"/>
      <c r="BM145" s="149"/>
      <c r="BN145" s="149"/>
      <c r="BO145" s="149"/>
      <c r="BP145" s="149"/>
      <c r="BQ145" s="149"/>
      <c r="BR145" s="59">
        <f t="shared" si="69"/>
        <v>0</v>
      </c>
      <c r="BS145" s="63"/>
      <c r="BT145" s="76"/>
      <c r="BU145" s="60">
        <f t="shared" si="88"/>
        <v>0</v>
      </c>
      <c r="BV145" s="61">
        <f t="shared" si="89"/>
        <v>0</v>
      </c>
    </row>
    <row r="146" spans="2:74" ht="20.149999999999999" customHeight="1" x14ac:dyDescent="0.35">
      <c r="B146" s="147" t="s">
        <v>48</v>
      </c>
      <c r="C146" s="71"/>
      <c r="D146" s="326"/>
      <c r="E146" s="72" t="s">
        <v>39</v>
      </c>
      <c r="F146" s="151"/>
      <c r="G146" s="151"/>
      <c r="H146" s="151"/>
      <c r="I146" s="151"/>
      <c r="J146" s="151"/>
      <c r="K146" s="151"/>
      <c r="L146" s="151"/>
      <c r="M146" s="151"/>
      <c r="N146" s="151"/>
      <c r="O146" s="151"/>
      <c r="P146" s="151"/>
      <c r="Q146" s="151"/>
      <c r="R146" s="151"/>
      <c r="S146" s="151"/>
      <c r="T146" s="151"/>
      <c r="U146" s="151"/>
      <c r="V146" s="151"/>
      <c r="W146" s="151"/>
      <c r="X146" s="151"/>
      <c r="Y146" s="151"/>
      <c r="Z146" s="151"/>
      <c r="AA146" s="151"/>
      <c r="AB146" s="151"/>
      <c r="AC146" s="151"/>
      <c r="AD146" s="151"/>
      <c r="AE146" s="151"/>
      <c r="AF146" s="151"/>
      <c r="AG146" s="151"/>
      <c r="AH146" s="151"/>
      <c r="AI146" s="151"/>
      <c r="AJ146" s="151"/>
      <c r="AK146" s="151"/>
      <c r="AL146" s="151"/>
      <c r="AM146" s="151"/>
      <c r="AN146" s="151"/>
      <c r="AO146" s="151"/>
      <c r="AP146" s="151"/>
      <c r="AQ146" s="181"/>
      <c r="AR146" s="181"/>
      <c r="AS146" s="181"/>
      <c r="AT146" s="181"/>
      <c r="AU146" s="181"/>
      <c r="AV146" s="181"/>
      <c r="AW146" s="181"/>
      <c r="AX146" s="181"/>
      <c r="AY146" s="181"/>
      <c r="AZ146" s="181"/>
      <c r="BA146" s="181"/>
      <c r="BB146" s="181"/>
      <c r="BC146" s="181"/>
      <c r="BD146" s="181"/>
      <c r="BE146" s="181"/>
      <c r="BF146" s="181"/>
      <c r="BG146" s="181"/>
      <c r="BH146" s="181"/>
      <c r="BI146" s="181"/>
      <c r="BJ146" s="181"/>
      <c r="BK146" s="181"/>
      <c r="BL146" s="181"/>
      <c r="BM146" s="181"/>
      <c r="BN146" s="181"/>
      <c r="BO146" s="181"/>
      <c r="BP146" s="181"/>
      <c r="BQ146" s="181"/>
      <c r="BR146" s="73">
        <f t="shared" ref="BR146:BR209" si="114">SUM(F146:BQ146)</f>
        <v>0</v>
      </c>
      <c r="BS146" s="64">
        <f t="shared" ref="BS146" si="115">BS145*$BV$5</f>
        <v>0</v>
      </c>
      <c r="BT146" s="76"/>
      <c r="BU146" s="60">
        <f t="shared" si="88"/>
        <v>0</v>
      </c>
      <c r="BV146" s="61">
        <f t="shared" si="89"/>
        <v>0</v>
      </c>
    </row>
    <row r="147" spans="2:74" ht="20.149999999999999" customHeight="1" thickBot="1" x14ac:dyDescent="0.4">
      <c r="B147" s="62"/>
      <c r="C147" s="75"/>
      <c r="D147" s="327"/>
      <c r="E147" s="68" t="s">
        <v>50</v>
      </c>
      <c r="F147" s="151"/>
      <c r="G147" s="151"/>
      <c r="H147" s="151"/>
      <c r="I147" s="151"/>
      <c r="J147" s="151"/>
      <c r="K147" s="151"/>
      <c r="L147" s="151"/>
      <c r="M147" s="151"/>
      <c r="N147" s="151"/>
      <c r="O147" s="151"/>
      <c r="P147" s="151"/>
      <c r="Q147" s="151"/>
      <c r="R147" s="151"/>
      <c r="S147" s="151"/>
      <c r="T147" s="151"/>
      <c r="U147" s="151"/>
      <c r="V147" s="151"/>
      <c r="W147" s="151"/>
      <c r="X147" s="151"/>
      <c r="Y147" s="151"/>
      <c r="Z147" s="151"/>
      <c r="AA147" s="151"/>
      <c r="AB147" s="151"/>
      <c r="AC147" s="151"/>
      <c r="AD147" s="151"/>
      <c r="AE147" s="151"/>
      <c r="AF147" s="151"/>
      <c r="AG147" s="151"/>
      <c r="AH147" s="151"/>
      <c r="AI147" s="151"/>
      <c r="AJ147" s="151"/>
      <c r="AK147" s="151"/>
      <c r="AL147" s="151"/>
      <c r="AM147" s="151"/>
      <c r="AN147" s="151"/>
      <c r="AO147" s="151"/>
      <c r="AP147" s="151"/>
      <c r="AQ147" s="151"/>
      <c r="AR147" s="151"/>
      <c r="AS147" s="151"/>
      <c r="AT147" s="151"/>
      <c r="AU147" s="151"/>
      <c r="AV147" s="151"/>
      <c r="AW147" s="151"/>
      <c r="AX147" s="151"/>
      <c r="AY147" s="151"/>
      <c r="AZ147" s="151"/>
      <c r="BA147" s="151"/>
      <c r="BB147" s="151"/>
      <c r="BC147" s="151"/>
      <c r="BD147" s="151"/>
      <c r="BE147" s="151"/>
      <c r="BF147" s="151"/>
      <c r="BG147" s="151"/>
      <c r="BH147" s="151"/>
      <c r="BI147" s="151"/>
      <c r="BJ147" s="151"/>
      <c r="BK147" s="151"/>
      <c r="BL147" s="151"/>
      <c r="BM147" s="151"/>
      <c r="BN147" s="151"/>
      <c r="BO147" s="151"/>
      <c r="BP147" s="151"/>
      <c r="BQ147" s="151"/>
      <c r="BR147" s="74">
        <f t="shared" si="114"/>
        <v>0</v>
      </c>
      <c r="BS147" s="64">
        <f t="shared" ref="BS147" si="116">BS145*$BV$6</f>
        <v>0</v>
      </c>
      <c r="BT147" s="76"/>
      <c r="BU147" s="60">
        <f t="shared" si="88"/>
        <v>0</v>
      </c>
      <c r="BV147" s="61">
        <f t="shared" si="89"/>
        <v>0</v>
      </c>
    </row>
    <row r="148" spans="2:74" ht="20.149999999999999" customHeight="1" x14ac:dyDescent="0.35">
      <c r="B148" s="62" t="s">
        <v>37</v>
      </c>
      <c r="C148" s="65"/>
      <c r="D148" s="325"/>
      <c r="E148" s="70" t="s">
        <v>38</v>
      </c>
      <c r="F148" s="151"/>
      <c r="G148" s="151"/>
      <c r="H148" s="151"/>
      <c r="I148" s="151"/>
      <c r="J148" s="151"/>
      <c r="K148" s="151"/>
      <c r="L148" s="151"/>
      <c r="M148" s="151"/>
      <c r="N148" s="151"/>
      <c r="O148" s="151"/>
      <c r="P148" s="151"/>
      <c r="Q148" s="151"/>
      <c r="R148" s="151"/>
      <c r="S148" s="151"/>
      <c r="T148" s="151"/>
      <c r="U148" s="151"/>
      <c r="V148" s="151"/>
      <c r="W148" s="151"/>
      <c r="X148" s="151"/>
      <c r="Y148" s="151"/>
      <c r="Z148" s="151"/>
      <c r="AA148" s="151"/>
      <c r="AB148" s="151"/>
      <c r="AC148" s="151"/>
      <c r="AD148" s="151"/>
      <c r="AE148" s="151"/>
      <c r="AF148" s="151"/>
      <c r="AG148" s="151"/>
      <c r="AH148" s="151"/>
      <c r="AI148" s="151"/>
      <c r="AJ148" s="151"/>
      <c r="AK148" s="151"/>
      <c r="AL148" s="151"/>
      <c r="AM148" s="151"/>
      <c r="AN148" s="151"/>
      <c r="AO148" s="151"/>
      <c r="AP148" s="151"/>
      <c r="AQ148" s="149"/>
      <c r="AR148" s="149"/>
      <c r="AS148" s="149"/>
      <c r="AT148" s="149"/>
      <c r="AU148" s="149"/>
      <c r="AV148" s="149"/>
      <c r="AW148" s="149"/>
      <c r="AX148" s="149"/>
      <c r="AY148" s="149"/>
      <c r="AZ148" s="149"/>
      <c r="BA148" s="149"/>
      <c r="BB148" s="149"/>
      <c r="BC148" s="149"/>
      <c r="BD148" s="149"/>
      <c r="BE148" s="149"/>
      <c r="BF148" s="149"/>
      <c r="BG148" s="149"/>
      <c r="BH148" s="149"/>
      <c r="BI148" s="149"/>
      <c r="BJ148" s="149"/>
      <c r="BK148" s="149"/>
      <c r="BL148" s="149"/>
      <c r="BM148" s="149"/>
      <c r="BN148" s="149"/>
      <c r="BO148" s="149"/>
      <c r="BP148" s="149"/>
      <c r="BQ148" s="149"/>
      <c r="BR148" s="59">
        <f t="shared" si="114"/>
        <v>0</v>
      </c>
      <c r="BS148" s="63"/>
      <c r="BT148" s="76"/>
      <c r="BU148" s="60">
        <f t="shared" si="88"/>
        <v>0</v>
      </c>
      <c r="BV148" s="61">
        <f t="shared" si="89"/>
        <v>0</v>
      </c>
    </row>
    <row r="149" spans="2:74" ht="20.149999999999999" customHeight="1" x14ac:dyDescent="0.35">
      <c r="B149" s="147" t="s">
        <v>48</v>
      </c>
      <c r="C149" s="71"/>
      <c r="D149" s="326"/>
      <c r="E149" s="72" t="s">
        <v>39</v>
      </c>
      <c r="F149" s="151"/>
      <c r="G149" s="151"/>
      <c r="H149" s="151"/>
      <c r="I149" s="151"/>
      <c r="J149" s="151"/>
      <c r="K149" s="151"/>
      <c r="L149" s="151"/>
      <c r="M149" s="151"/>
      <c r="N149" s="151"/>
      <c r="O149" s="151"/>
      <c r="P149" s="151"/>
      <c r="Q149" s="151"/>
      <c r="R149" s="151"/>
      <c r="S149" s="151"/>
      <c r="T149" s="151"/>
      <c r="U149" s="151"/>
      <c r="V149" s="151"/>
      <c r="W149" s="151"/>
      <c r="X149" s="151"/>
      <c r="Y149" s="151"/>
      <c r="Z149" s="151"/>
      <c r="AA149" s="151"/>
      <c r="AB149" s="151"/>
      <c r="AC149" s="151"/>
      <c r="AD149" s="151"/>
      <c r="AE149" s="151"/>
      <c r="AF149" s="151"/>
      <c r="AG149" s="151"/>
      <c r="AH149" s="151"/>
      <c r="AI149" s="151"/>
      <c r="AJ149" s="151"/>
      <c r="AK149" s="151"/>
      <c r="AL149" s="151"/>
      <c r="AM149" s="151"/>
      <c r="AN149" s="151"/>
      <c r="AO149" s="151"/>
      <c r="AP149" s="151"/>
      <c r="AQ149" s="181"/>
      <c r="AR149" s="181"/>
      <c r="AS149" s="181"/>
      <c r="AT149" s="181"/>
      <c r="AU149" s="181"/>
      <c r="AV149" s="181"/>
      <c r="AW149" s="181"/>
      <c r="AX149" s="181"/>
      <c r="AY149" s="181"/>
      <c r="AZ149" s="181"/>
      <c r="BA149" s="181"/>
      <c r="BB149" s="181"/>
      <c r="BC149" s="181"/>
      <c r="BD149" s="181"/>
      <c r="BE149" s="181"/>
      <c r="BF149" s="181"/>
      <c r="BG149" s="181"/>
      <c r="BH149" s="181"/>
      <c r="BI149" s="181"/>
      <c r="BJ149" s="181"/>
      <c r="BK149" s="181"/>
      <c r="BL149" s="181"/>
      <c r="BM149" s="181"/>
      <c r="BN149" s="181"/>
      <c r="BO149" s="181"/>
      <c r="BP149" s="181"/>
      <c r="BQ149" s="181"/>
      <c r="BR149" s="73">
        <f t="shared" si="114"/>
        <v>0</v>
      </c>
      <c r="BS149" s="64">
        <f t="shared" ref="BS149" si="117">BS148*$BV$5</f>
        <v>0</v>
      </c>
      <c r="BT149" s="76"/>
      <c r="BU149" s="60">
        <f t="shared" si="88"/>
        <v>0</v>
      </c>
      <c r="BV149" s="61">
        <f t="shared" si="89"/>
        <v>0</v>
      </c>
    </row>
    <row r="150" spans="2:74" ht="20.149999999999999" customHeight="1" thickBot="1" x14ac:dyDescent="0.4">
      <c r="B150" s="62"/>
      <c r="C150" s="75"/>
      <c r="D150" s="327"/>
      <c r="E150" s="68" t="s">
        <v>50</v>
      </c>
      <c r="F150" s="151"/>
      <c r="G150" s="151"/>
      <c r="H150" s="151"/>
      <c r="I150" s="151"/>
      <c r="J150" s="151"/>
      <c r="K150" s="151"/>
      <c r="L150" s="151"/>
      <c r="M150" s="151"/>
      <c r="N150" s="151"/>
      <c r="O150" s="151"/>
      <c r="P150" s="151"/>
      <c r="Q150" s="151"/>
      <c r="R150" s="151"/>
      <c r="S150" s="151"/>
      <c r="T150" s="151"/>
      <c r="U150" s="151"/>
      <c r="V150" s="151"/>
      <c r="W150" s="151"/>
      <c r="X150" s="151"/>
      <c r="Y150" s="151"/>
      <c r="Z150" s="151"/>
      <c r="AA150" s="151"/>
      <c r="AB150" s="151"/>
      <c r="AC150" s="151"/>
      <c r="AD150" s="151"/>
      <c r="AE150" s="151"/>
      <c r="AF150" s="151"/>
      <c r="AG150" s="151"/>
      <c r="AH150" s="151"/>
      <c r="AI150" s="151"/>
      <c r="AJ150" s="151"/>
      <c r="AK150" s="151"/>
      <c r="AL150" s="151"/>
      <c r="AM150" s="151"/>
      <c r="AN150" s="151"/>
      <c r="AO150" s="151"/>
      <c r="AP150" s="151"/>
      <c r="AQ150" s="151"/>
      <c r="AR150" s="151"/>
      <c r="AS150" s="151"/>
      <c r="AT150" s="151"/>
      <c r="AU150" s="151"/>
      <c r="AV150" s="151"/>
      <c r="AW150" s="151"/>
      <c r="AX150" s="151"/>
      <c r="AY150" s="151"/>
      <c r="AZ150" s="151"/>
      <c r="BA150" s="151"/>
      <c r="BB150" s="151"/>
      <c r="BC150" s="151"/>
      <c r="BD150" s="151"/>
      <c r="BE150" s="151"/>
      <c r="BF150" s="151"/>
      <c r="BG150" s="151"/>
      <c r="BH150" s="151"/>
      <c r="BI150" s="151"/>
      <c r="BJ150" s="151"/>
      <c r="BK150" s="151"/>
      <c r="BL150" s="151"/>
      <c r="BM150" s="151"/>
      <c r="BN150" s="151"/>
      <c r="BO150" s="151"/>
      <c r="BP150" s="151"/>
      <c r="BQ150" s="151"/>
      <c r="BR150" s="74">
        <f t="shared" si="114"/>
        <v>0</v>
      </c>
      <c r="BS150" s="64">
        <f t="shared" ref="BS150" si="118">BS148*$BV$6</f>
        <v>0</v>
      </c>
      <c r="BT150" s="76"/>
      <c r="BU150" s="60">
        <f t="shared" si="88"/>
        <v>0</v>
      </c>
      <c r="BV150" s="61">
        <f t="shared" si="89"/>
        <v>0</v>
      </c>
    </row>
    <row r="151" spans="2:74" ht="20.149999999999999" customHeight="1" x14ac:dyDescent="0.35">
      <c r="B151" s="62" t="s">
        <v>37</v>
      </c>
      <c r="C151" s="65"/>
      <c r="D151" s="325"/>
      <c r="E151" s="70" t="s">
        <v>38</v>
      </c>
      <c r="F151" s="151"/>
      <c r="G151" s="151"/>
      <c r="H151" s="151"/>
      <c r="I151" s="151"/>
      <c r="J151" s="151"/>
      <c r="K151" s="151"/>
      <c r="L151" s="151"/>
      <c r="M151" s="151"/>
      <c r="N151" s="151"/>
      <c r="O151" s="151"/>
      <c r="P151" s="151"/>
      <c r="Q151" s="151"/>
      <c r="R151" s="151"/>
      <c r="S151" s="151"/>
      <c r="T151" s="151"/>
      <c r="U151" s="151"/>
      <c r="V151" s="151"/>
      <c r="W151" s="151"/>
      <c r="X151" s="151"/>
      <c r="Y151" s="151"/>
      <c r="Z151" s="151"/>
      <c r="AA151" s="151"/>
      <c r="AB151" s="151"/>
      <c r="AC151" s="151"/>
      <c r="AD151" s="151"/>
      <c r="AE151" s="151"/>
      <c r="AF151" s="151"/>
      <c r="AG151" s="151"/>
      <c r="AH151" s="151"/>
      <c r="AI151" s="151"/>
      <c r="AJ151" s="151"/>
      <c r="AK151" s="151"/>
      <c r="AL151" s="151"/>
      <c r="AM151" s="151"/>
      <c r="AN151" s="151"/>
      <c r="AO151" s="151"/>
      <c r="AP151" s="151"/>
      <c r="AQ151" s="149"/>
      <c r="AR151" s="149"/>
      <c r="AS151" s="149"/>
      <c r="AT151" s="149"/>
      <c r="AU151" s="149"/>
      <c r="AV151" s="149"/>
      <c r="AW151" s="149"/>
      <c r="AX151" s="149"/>
      <c r="AY151" s="149"/>
      <c r="AZ151" s="149"/>
      <c r="BA151" s="149"/>
      <c r="BB151" s="149"/>
      <c r="BC151" s="149"/>
      <c r="BD151" s="149"/>
      <c r="BE151" s="149"/>
      <c r="BF151" s="149"/>
      <c r="BG151" s="149"/>
      <c r="BH151" s="149"/>
      <c r="BI151" s="149"/>
      <c r="BJ151" s="149"/>
      <c r="BK151" s="149"/>
      <c r="BL151" s="149"/>
      <c r="BM151" s="149"/>
      <c r="BN151" s="149"/>
      <c r="BO151" s="149"/>
      <c r="BP151" s="149"/>
      <c r="BQ151" s="149"/>
      <c r="BR151" s="59">
        <f t="shared" si="114"/>
        <v>0</v>
      </c>
      <c r="BS151" s="63"/>
      <c r="BT151" s="76"/>
      <c r="BU151" s="60">
        <f t="shared" si="88"/>
        <v>0</v>
      </c>
      <c r="BV151" s="61">
        <f t="shared" si="89"/>
        <v>0</v>
      </c>
    </row>
    <row r="152" spans="2:74" ht="20.149999999999999" customHeight="1" x14ac:dyDescent="0.35">
      <c r="B152" s="147" t="s">
        <v>48</v>
      </c>
      <c r="C152" s="71"/>
      <c r="D152" s="326"/>
      <c r="E152" s="72" t="s">
        <v>39</v>
      </c>
      <c r="F152" s="151"/>
      <c r="G152" s="151"/>
      <c r="H152" s="151"/>
      <c r="I152" s="151"/>
      <c r="J152" s="151"/>
      <c r="K152" s="151"/>
      <c r="L152" s="151"/>
      <c r="M152" s="151"/>
      <c r="N152" s="151"/>
      <c r="O152" s="151"/>
      <c r="P152" s="151"/>
      <c r="Q152" s="151"/>
      <c r="R152" s="151"/>
      <c r="S152" s="151"/>
      <c r="T152" s="151"/>
      <c r="U152" s="151"/>
      <c r="V152" s="151"/>
      <c r="W152" s="151"/>
      <c r="X152" s="151"/>
      <c r="Y152" s="151"/>
      <c r="Z152" s="151"/>
      <c r="AA152" s="151"/>
      <c r="AB152" s="151"/>
      <c r="AC152" s="151"/>
      <c r="AD152" s="151"/>
      <c r="AE152" s="151"/>
      <c r="AF152" s="151"/>
      <c r="AG152" s="151"/>
      <c r="AH152" s="151"/>
      <c r="AI152" s="151"/>
      <c r="AJ152" s="151"/>
      <c r="AK152" s="151"/>
      <c r="AL152" s="151"/>
      <c r="AM152" s="151"/>
      <c r="AN152" s="151"/>
      <c r="AO152" s="151"/>
      <c r="AP152" s="151"/>
      <c r="AQ152" s="181"/>
      <c r="AR152" s="181"/>
      <c r="AS152" s="181"/>
      <c r="AT152" s="181"/>
      <c r="AU152" s="181"/>
      <c r="AV152" s="181"/>
      <c r="AW152" s="181"/>
      <c r="AX152" s="181"/>
      <c r="AY152" s="181"/>
      <c r="AZ152" s="181"/>
      <c r="BA152" s="181"/>
      <c r="BB152" s="181"/>
      <c r="BC152" s="181"/>
      <c r="BD152" s="181"/>
      <c r="BE152" s="181"/>
      <c r="BF152" s="181"/>
      <c r="BG152" s="181"/>
      <c r="BH152" s="181"/>
      <c r="BI152" s="181"/>
      <c r="BJ152" s="181"/>
      <c r="BK152" s="181"/>
      <c r="BL152" s="181"/>
      <c r="BM152" s="181"/>
      <c r="BN152" s="181"/>
      <c r="BO152" s="181"/>
      <c r="BP152" s="181"/>
      <c r="BQ152" s="181"/>
      <c r="BR152" s="73">
        <f t="shared" si="114"/>
        <v>0</v>
      </c>
      <c r="BS152" s="64">
        <f t="shared" ref="BS152" si="119">BS151*$BV$5</f>
        <v>0</v>
      </c>
      <c r="BT152" s="76"/>
      <c r="BU152" s="60">
        <f t="shared" si="88"/>
        <v>0</v>
      </c>
      <c r="BV152" s="61">
        <f t="shared" si="89"/>
        <v>0</v>
      </c>
    </row>
    <row r="153" spans="2:74" ht="20.149999999999999" customHeight="1" thickBot="1" x14ac:dyDescent="0.4">
      <c r="B153" s="62"/>
      <c r="C153" s="75"/>
      <c r="D153" s="327"/>
      <c r="E153" s="68" t="s">
        <v>50</v>
      </c>
      <c r="F153" s="151"/>
      <c r="G153" s="151"/>
      <c r="H153" s="151"/>
      <c r="I153" s="151"/>
      <c r="J153" s="151"/>
      <c r="K153" s="151"/>
      <c r="L153" s="151"/>
      <c r="M153" s="151"/>
      <c r="N153" s="151"/>
      <c r="O153" s="151"/>
      <c r="P153" s="151"/>
      <c r="Q153" s="151"/>
      <c r="R153" s="151"/>
      <c r="S153" s="151"/>
      <c r="T153" s="151"/>
      <c r="U153" s="151"/>
      <c r="V153" s="151"/>
      <c r="W153" s="151"/>
      <c r="X153" s="151"/>
      <c r="Y153" s="151"/>
      <c r="Z153" s="151"/>
      <c r="AA153" s="151"/>
      <c r="AB153" s="151"/>
      <c r="AC153" s="151"/>
      <c r="AD153" s="151"/>
      <c r="AE153" s="151"/>
      <c r="AF153" s="151"/>
      <c r="AG153" s="151"/>
      <c r="AH153" s="151"/>
      <c r="AI153" s="151"/>
      <c r="AJ153" s="151"/>
      <c r="AK153" s="151"/>
      <c r="AL153" s="151"/>
      <c r="AM153" s="151"/>
      <c r="AN153" s="151"/>
      <c r="AO153" s="151"/>
      <c r="AP153" s="151"/>
      <c r="AQ153" s="151"/>
      <c r="AR153" s="151"/>
      <c r="AS153" s="151"/>
      <c r="AT153" s="151"/>
      <c r="AU153" s="151"/>
      <c r="AV153" s="151"/>
      <c r="AW153" s="151"/>
      <c r="AX153" s="151"/>
      <c r="AY153" s="151"/>
      <c r="AZ153" s="151"/>
      <c r="BA153" s="151"/>
      <c r="BB153" s="151"/>
      <c r="BC153" s="151"/>
      <c r="BD153" s="151"/>
      <c r="BE153" s="151"/>
      <c r="BF153" s="151"/>
      <c r="BG153" s="151"/>
      <c r="BH153" s="151"/>
      <c r="BI153" s="151"/>
      <c r="BJ153" s="151"/>
      <c r="BK153" s="151"/>
      <c r="BL153" s="151"/>
      <c r="BM153" s="151"/>
      <c r="BN153" s="151"/>
      <c r="BO153" s="151"/>
      <c r="BP153" s="151"/>
      <c r="BQ153" s="151"/>
      <c r="BR153" s="74">
        <f t="shared" si="114"/>
        <v>0</v>
      </c>
      <c r="BS153" s="64">
        <f t="shared" ref="BS153" si="120">BS151*$BV$6</f>
        <v>0</v>
      </c>
      <c r="BT153" s="76"/>
      <c r="BU153" s="60">
        <f t="shared" si="88"/>
        <v>0</v>
      </c>
      <c r="BV153" s="61">
        <f t="shared" si="89"/>
        <v>0</v>
      </c>
    </row>
    <row r="154" spans="2:74" ht="20.149999999999999" customHeight="1" x14ac:dyDescent="0.35">
      <c r="B154" s="62" t="s">
        <v>37</v>
      </c>
      <c r="C154" s="65"/>
      <c r="D154" s="325"/>
      <c r="E154" s="70" t="s">
        <v>38</v>
      </c>
      <c r="F154" s="151"/>
      <c r="G154" s="151"/>
      <c r="H154" s="151"/>
      <c r="I154" s="151"/>
      <c r="J154" s="151"/>
      <c r="K154" s="151"/>
      <c r="L154" s="151"/>
      <c r="M154" s="151"/>
      <c r="N154" s="151"/>
      <c r="O154" s="151"/>
      <c r="P154" s="151"/>
      <c r="Q154" s="151"/>
      <c r="R154" s="151"/>
      <c r="S154" s="151"/>
      <c r="T154" s="151"/>
      <c r="U154" s="151"/>
      <c r="V154" s="151"/>
      <c r="W154" s="151"/>
      <c r="X154" s="151"/>
      <c r="Y154" s="151"/>
      <c r="Z154" s="151"/>
      <c r="AA154" s="151"/>
      <c r="AB154" s="151"/>
      <c r="AC154" s="151"/>
      <c r="AD154" s="151"/>
      <c r="AE154" s="151"/>
      <c r="AF154" s="151"/>
      <c r="AG154" s="151"/>
      <c r="AH154" s="151"/>
      <c r="AI154" s="151"/>
      <c r="AJ154" s="151"/>
      <c r="AK154" s="151"/>
      <c r="AL154" s="151"/>
      <c r="AM154" s="151"/>
      <c r="AN154" s="151"/>
      <c r="AO154" s="151"/>
      <c r="AP154" s="151"/>
      <c r="AQ154" s="149"/>
      <c r="AR154" s="149"/>
      <c r="AS154" s="149"/>
      <c r="AT154" s="149"/>
      <c r="AU154" s="149"/>
      <c r="AV154" s="149"/>
      <c r="AW154" s="149"/>
      <c r="AX154" s="149"/>
      <c r="AY154" s="149"/>
      <c r="AZ154" s="149"/>
      <c r="BA154" s="149"/>
      <c r="BB154" s="149"/>
      <c r="BC154" s="149"/>
      <c r="BD154" s="149"/>
      <c r="BE154" s="149"/>
      <c r="BF154" s="149"/>
      <c r="BG154" s="149"/>
      <c r="BH154" s="149"/>
      <c r="BI154" s="149"/>
      <c r="BJ154" s="149"/>
      <c r="BK154" s="149"/>
      <c r="BL154" s="149"/>
      <c r="BM154" s="149"/>
      <c r="BN154" s="149"/>
      <c r="BO154" s="149"/>
      <c r="BP154" s="149"/>
      <c r="BQ154" s="149"/>
      <c r="BR154" s="59">
        <f t="shared" si="114"/>
        <v>0</v>
      </c>
      <c r="BS154" s="63"/>
      <c r="BT154" s="76"/>
      <c r="BU154" s="60">
        <f t="shared" ref="BU154:BU217" si="121">(BS154+BT154*BS154)</f>
        <v>0</v>
      </c>
      <c r="BV154" s="61">
        <f t="shared" ref="BV154:BV217" si="122">(BR154*BU154)</f>
        <v>0</v>
      </c>
    </row>
    <row r="155" spans="2:74" ht="20.149999999999999" customHeight="1" x14ac:dyDescent="0.35">
      <c r="B155" s="147" t="s">
        <v>48</v>
      </c>
      <c r="C155" s="71"/>
      <c r="D155" s="326"/>
      <c r="E155" s="72" t="s">
        <v>39</v>
      </c>
      <c r="F155" s="151"/>
      <c r="G155" s="151"/>
      <c r="H155" s="151"/>
      <c r="I155" s="151"/>
      <c r="J155" s="151"/>
      <c r="K155" s="151"/>
      <c r="L155" s="151"/>
      <c r="M155" s="151"/>
      <c r="N155" s="151"/>
      <c r="O155" s="151"/>
      <c r="P155" s="151"/>
      <c r="Q155" s="151"/>
      <c r="R155" s="151"/>
      <c r="S155" s="151"/>
      <c r="T155" s="151"/>
      <c r="U155" s="151"/>
      <c r="V155" s="151"/>
      <c r="W155" s="151"/>
      <c r="X155" s="151"/>
      <c r="Y155" s="151"/>
      <c r="Z155" s="151"/>
      <c r="AA155" s="151"/>
      <c r="AB155" s="151"/>
      <c r="AC155" s="151"/>
      <c r="AD155" s="151"/>
      <c r="AE155" s="151"/>
      <c r="AF155" s="151"/>
      <c r="AG155" s="151"/>
      <c r="AH155" s="151"/>
      <c r="AI155" s="151"/>
      <c r="AJ155" s="151"/>
      <c r="AK155" s="151"/>
      <c r="AL155" s="151"/>
      <c r="AM155" s="151"/>
      <c r="AN155" s="151"/>
      <c r="AO155" s="151"/>
      <c r="AP155" s="151"/>
      <c r="AQ155" s="181"/>
      <c r="AR155" s="181"/>
      <c r="AS155" s="181"/>
      <c r="AT155" s="181"/>
      <c r="AU155" s="181"/>
      <c r="AV155" s="181"/>
      <c r="AW155" s="181"/>
      <c r="AX155" s="181"/>
      <c r="AY155" s="181"/>
      <c r="AZ155" s="181"/>
      <c r="BA155" s="181"/>
      <c r="BB155" s="181"/>
      <c r="BC155" s="181"/>
      <c r="BD155" s="181"/>
      <c r="BE155" s="181"/>
      <c r="BF155" s="181"/>
      <c r="BG155" s="181"/>
      <c r="BH155" s="181"/>
      <c r="BI155" s="181"/>
      <c r="BJ155" s="181"/>
      <c r="BK155" s="181"/>
      <c r="BL155" s="181"/>
      <c r="BM155" s="181"/>
      <c r="BN155" s="181"/>
      <c r="BO155" s="181"/>
      <c r="BP155" s="181"/>
      <c r="BQ155" s="181"/>
      <c r="BR155" s="73">
        <f t="shared" si="114"/>
        <v>0</v>
      </c>
      <c r="BS155" s="64">
        <f t="shared" ref="BS155" si="123">BS154*$BV$5</f>
        <v>0</v>
      </c>
      <c r="BT155" s="76"/>
      <c r="BU155" s="60">
        <f t="shared" si="121"/>
        <v>0</v>
      </c>
      <c r="BV155" s="61">
        <f t="shared" si="122"/>
        <v>0</v>
      </c>
    </row>
    <row r="156" spans="2:74" ht="20.149999999999999" customHeight="1" thickBot="1" x14ac:dyDescent="0.4">
      <c r="B156" s="62"/>
      <c r="C156" s="75"/>
      <c r="D156" s="327"/>
      <c r="E156" s="68" t="s">
        <v>50</v>
      </c>
      <c r="F156" s="151"/>
      <c r="G156" s="151"/>
      <c r="H156" s="151"/>
      <c r="I156" s="151"/>
      <c r="J156" s="151"/>
      <c r="K156" s="151"/>
      <c r="L156" s="151"/>
      <c r="M156" s="151"/>
      <c r="N156" s="151"/>
      <c r="O156" s="151"/>
      <c r="P156" s="151"/>
      <c r="Q156" s="151"/>
      <c r="R156" s="151"/>
      <c r="S156" s="151"/>
      <c r="T156" s="151"/>
      <c r="U156" s="151"/>
      <c r="V156" s="151"/>
      <c r="W156" s="151"/>
      <c r="X156" s="151"/>
      <c r="Y156" s="151"/>
      <c r="Z156" s="151"/>
      <c r="AA156" s="151"/>
      <c r="AB156" s="151"/>
      <c r="AC156" s="151"/>
      <c r="AD156" s="151"/>
      <c r="AE156" s="151"/>
      <c r="AF156" s="151"/>
      <c r="AG156" s="151"/>
      <c r="AH156" s="151"/>
      <c r="AI156" s="151"/>
      <c r="AJ156" s="151"/>
      <c r="AK156" s="151"/>
      <c r="AL156" s="151"/>
      <c r="AM156" s="151"/>
      <c r="AN156" s="151"/>
      <c r="AO156" s="151"/>
      <c r="AP156" s="151"/>
      <c r="AQ156" s="151"/>
      <c r="AR156" s="151"/>
      <c r="AS156" s="151"/>
      <c r="AT156" s="151"/>
      <c r="AU156" s="151"/>
      <c r="AV156" s="151"/>
      <c r="AW156" s="151"/>
      <c r="AX156" s="151"/>
      <c r="AY156" s="151"/>
      <c r="AZ156" s="151"/>
      <c r="BA156" s="151"/>
      <c r="BB156" s="151"/>
      <c r="BC156" s="151"/>
      <c r="BD156" s="151"/>
      <c r="BE156" s="151"/>
      <c r="BF156" s="151"/>
      <c r="BG156" s="151"/>
      <c r="BH156" s="151"/>
      <c r="BI156" s="151"/>
      <c r="BJ156" s="151"/>
      <c r="BK156" s="151"/>
      <c r="BL156" s="151"/>
      <c r="BM156" s="151"/>
      <c r="BN156" s="151"/>
      <c r="BO156" s="151"/>
      <c r="BP156" s="151"/>
      <c r="BQ156" s="151"/>
      <c r="BR156" s="74">
        <f t="shared" si="114"/>
        <v>0</v>
      </c>
      <c r="BS156" s="64">
        <f t="shared" ref="BS156" si="124">BS154*$BV$6</f>
        <v>0</v>
      </c>
      <c r="BT156" s="76"/>
      <c r="BU156" s="60">
        <f t="shared" si="121"/>
        <v>0</v>
      </c>
      <c r="BV156" s="61">
        <f t="shared" si="122"/>
        <v>0</v>
      </c>
    </row>
    <row r="157" spans="2:74" ht="20.149999999999999" customHeight="1" x14ac:dyDescent="0.35">
      <c r="B157" s="62" t="s">
        <v>37</v>
      </c>
      <c r="C157" s="65"/>
      <c r="D157" s="325"/>
      <c r="E157" s="70" t="s">
        <v>38</v>
      </c>
      <c r="F157" s="151"/>
      <c r="G157" s="151"/>
      <c r="H157" s="151"/>
      <c r="I157" s="151"/>
      <c r="J157" s="151"/>
      <c r="K157" s="151"/>
      <c r="L157" s="151"/>
      <c r="M157" s="151"/>
      <c r="N157" s="151"/>
      <c r="O157" s="151"/>
      <c r="P157" s="151"/>
      <c r="Q157" s="151"/>
      <c r="R157" s="151"/>
      <c r="S157" s="151"/>
      <c r="T157" s="151"/>
      <c r="U157" s="151"/>
      <c r="V157" s="151"/>
      <c r="W157" s="151"/>
      <c r="X157" s="151"/>
      <c r="Y157" s="151"/>
      <c r="Z157" s="151"/>
      <c r="AA157" s="151"/>
      <c r="AB157" s="151"/>
      <c r="AC157" s="151"/>
      <c r="AD157" s="151"/>
      <c r="AE157" s="151"/>
      <c r="AF157" s="151"/>
      <c r="AG157" s="151"/>
      <c r="AH157" s="151"/>
      <c r="AI157" s="151"/>
      <c r="AJ157" s="151"/>
      <c r="AK157" s="151"/>
      <c r="AL157" s="151"/>
      <c r="AM157" s="151"/>
      <c r="AN157" s="151"/>
      <c r="AO157" s="151"/>
      <c r="AP157" s="151"/>
      <c r="AQ157" s="149"/>
      <c r="AR157" s="149"/>
      <c r="AS157" s="149"/>
      <c r="AT157" s="149"/>
      <c r="AU157" s="149"/>
      <c r="AV157" s="149"/>
      <c r="AW157" s="149"/>
      <c r="AX157" s="149"/>
      <c r="AY157" s="149"/>
      <c r="AZ157" s="149"/>
      <c r="BA157" s="149"/>
      <c r="BB157" s="149"/>
      <c r="BC157" s="149"/>
      <c r="BD157" s="149"/>
      <c r="BE157" s="149"/>
      <c r="BF157" s="149"/>
      <c r="BG157" s="149"/>
      <c r="BH157" s="149"/>
      <c r="BI157" s="149"/>
      <c r="BJ157" s="149"/>
      <c r="BK157" s="149"/>
      <c r="BL157" s="149"/>
      <c r="BM157" s="149"/>
      <c r="BN157" s="149"/>
      <c r="BO157" s="149"/>
      <c r="BP157" s="149"/>
      <c r="BQ157" s="149"/>
      <c r="BR157" s="59">
        <f t="shared" si="114"/>
        <v>0</v>
      </c>
      <c r="BS157" s="63"/>
      <c r="BT157" s="76"/>
      <c r="BU157" s="60">
        <f t="shared" si="121"/>
        <v>0</v>
      </c>
      <c r="BV157" s="61">
        <f t="shared" si="122"/>
        <v>0</v>
      </c>
    </row>
    <row r="158" spans="2:74" ht="20.149999999999999" customHeight="1" x14ac:dyDescent="0.35">
      <c r="B158" s="147" t="s">
        <v>48</v>
      </c>
      <c r="C158" s="71"/>
      <c r="D158" s="326"/>
      <c r="E158" s="72" t="s">
        <v>39</v>
      </c>
      <c r="F158" s="151"/>
      <c r="G158" s="151"/>
      <c r="H158" s="151"/>
      <c r="I158" s="151"/>
      <c r="J158" s="151"/>
      <c r="K158" s="151"/>
      <c r="L158" s="151"/>
      <c r="M158" s="151"/>
      <c r="N158" s="151"/>
      <c r="O158" s="151"/>
      <c r="P158" s="151"/>
      <c r="Q158" s="151"/>
      <c r="R158" s="151"/>
      <c r="S158" s="151"/>
      <c r="T158" s="151"/>
      <c r="U158" s="151"/>
      <c r="V158" s="151"/>
      <c r="W158" s="151"/>
      <c r="X158" s="151"/>
      <c r="Y158" s="151"/>
      <c r="Z158" s="151"/>
      <c r="AA158" s="151"/>
      <c r="AB158" s="151"/>
      <c r="AC158" s="151"/>
      <c r="AD158" s="151"/>
      <c r="AE158" s="151"/>
      <c r="AF158" s="151"/>
      <c r="AG158" s="151"/>
      <c r="AH158" s="151"/>
      <c r="AI158" s="151"/>
      <c r="AJ158" s="151"/>
      <c r="AK158" s="151"/>
      <c r="AL158" s="151"/>
      <c r="AM158" s="151"/>
      <c r="AN158" s="151"/>
      <c r="AO158" s="151"/>
      <c r="AP158" s="151"/>
      <c r="AQ158" s="181"/>
      <c r="AR158" s="181"/>
      <c r="AS158" s="181"/>
      <c r="AT158" s="181"/>
      <c r="AU158" s="181"/>
      <c r="AV158" s="181"/>
      <c r="AW158" s="181"/>
      <c r="AX158" s="181"/>
      <c r="AY158" s="181"/>
      <c r="AZ158" s="181"/>
      <c r="BA158" s="181"/>
      <c r="BB158" s="181"/>
      <c r="BC158" s="181"/>
      <c r="BD158" s="181"/>
      <c r="BE158" s="181"/>
      <c r="BF158" s="181"/>
      <c r="BG158" s="181"/>
      <c r="BH158" s="181"/>
      <c r="BI158" s="181"/>
      <c r="BJ158" s="181"/>
      <c r="BK158" s="181"/>
      <c r="BL158" s="181"/>
      <c r="BM158" s="181"/>
      <c r="BN158" s="181"/>
      <c r="BO158" s="181"/>
      <c r="BP158" s="181"/>
      <c r="BQ158" s="181"/>
      <c r="BR158" s="73">
        <f t="shared" si="114"/>
        <v>0</v>
      </c>
      <c r="BS158" s="64">
        <f t="shared" ref="BS158" si="125">BS157*$BV$5</f>
        <v>0</v>
      </c>
      <c r="BT158" s="76"/>
      <c r="BU158" s="60">
        <f t="shared" si="121"/>
        <v>0</v>
      </c>
      <c r="BV158" s="61">
        <f t="shared" si="122"/>
        <v>0</v>
      </c>
    </row>
    <row r="159" spans="2:74" ht="20.149999999999999" customHeight="1" thickBot="1" x14ac:dyDescent="0.4">
      <c r="B159" s="62"/>
      <c r="C159" s="75"/>
      <c r="D159" s="327"/>
      <c r="E159" s="68" t="s">
        <v>50</v>
      </c>
      <c r="F159" s="151"/>
      <c r="G159" s="151"/>
      <c r="H159" s="151"/>
      <c r="I159" s="151"/>
      <c r="J159" s="151"/>
      <c r="K159" s="151"/>
      <c r="L159" s="151"/>
      <c r="M159" s="151"/>
      <c r="N159" s="151"/>
      <c r="O159" s="151"/>
      <c r="P159" s="151"/>
      <c r="Q159" s="151"/>
      <c r="R159" s="151"/>
      <c r="S159" s="151"/>
      <c r="T159" s="151"/>
      <c r="U159" s="151"/>
      <c r="V159" s="151"/>
      <c r="W159" s="151"/>
      <c r="X159" s="151"/>
      <c r="Y159" s="151"/>
      <c r="Z159" s="151"/>
      <c r="AA159" s="151"/>
      <c r="AB159" s="151"/>
      <c r="AC159" s="151"/>
      <c r="AD159" s="151"/>
      <c r="AE159" s="151"/>
      <c r="AF159" s="151"/>
      <c r="AG159" s="151"/>
      <c r="AH159" s="151"/>
      <c r="AI159" s="151"/>
      <c r="AJ159" s="151"/>
      <c r="AK159" s="151"/>
      <c r="AL159" s="151"/>
      <c r="AM159" s="151"/>
      <c r="AN159" s="151"/>
      <c r="AO159" s="151"/>
      <c r="AP159" s="151"/>
      <c r="AQ159" s="151"/>
      <c r="AR159" s="151"/>
      <c r="AS159" s="151"/>
      <c r="AT159" s="151"/>
      <c r="AU159" s="151"/>
      <c r="AV159" s="151"/>
      <c r="AW159" s="151"/>
      <c r="AX159" s="151"/>
      <c r="AY159" s="151"/>
      <c r="AZ159" s="151"/>
      <c r="BA159" s="151"/>
      <c r="BB159" s="151"/>
      <c r="BC159" s="151"/>
      <c r="BD159" s="151"/>
      <c r="BE159" s="151"/>
      <c r="BF159" s="151"/>
      <c r="BG159" s="151"/>
      <c r="BH159" s="151"/>
      <c r="BI159" s="151"/>
      <c r="BJ159" s="151"/>
      <c r="BK159" s="151"/>
      <c r="BL159" s="151"/>
      <c r="BM159" s="151"/>
      <c r="BN159" s="151"/>
      <c r="BO159" s="151"/>
      <c r="BP159" s="151"/>
      <c r="BQ159" s="151"/>
      <c r="BR159" s="74">
        <f t="shared" si="114"/>
        <v>0</v>
      </c>
      <c r="BS159" s="64">
        <f t="shared" ref="BS159" si="126">BS157*$BV$6</f>
        <v>0</v>
      </c>
      <c r="BT159" s="76"/>
      <c r="BU159" s="60">
        <f t="shared" si="121"/>
        <v>0</v>
      </c>
      <c r="BV159" s="61">
        <f t="shared" si="122"/>
        <v>0</v>
      </c>
    </row>
    <row r="160" spans="2:74" ht="20.149999999999999" customHeight="1" x14ac:dyDescent="0.35">
      <c r="B160" s="62" t="s">
        <v>37</v>
      </c>
      <c r="C160" s="65"/>
      <c r="D160" s="325"/>
      <c r="E160" s="70" t="s">
        <v>38</v>
      </c>
      <c r="F160" s="151"/>
      <c r="G160" s="151"/>
      <c r="H160" s="151"/>
      <c r="I160" s="151"/>
      <c r="J160" s="151"/>
      <c r="K160" s="151"/>
      <c r="L160" s="151"/>
      <c r="M160" s="151"/>
      <c r="N160" s="151"/>
      <c r="O160" s="151"/>
      <c r="P160" s="151"/>
      <c r="Q160" s="151"/>
      <c r="R160" s="151"/>
      <c r="S160" s="151"/>
      <c r="T160" s="151"/>
      <c r="U160" s="151"/>
      <c r="V160" s="151"/>
      <c r="W160" s="151"/>
      <c r="X160" s="151"/>
      <c r="Y160" s="151"/>
      <c r="Z160" s="151"/>
      <c r="AA160" s="151"/>
      <c r="AB160" s="151"/>
      <c r="AC160" s="151"/>
      <c r="AD160" s="151"/>
      <c r="AE160" s="151"/>
      <c r="AF160" s="151"/>
      <c r="AG160" s="151"/>
      <c r="AH160" s="151"/>
      <c r="AI160" s="151"/>
      <c r="AJ160" s="151"/>
      <c r="AK160" s="151"/>
      <c r="AL160" s="151"/>
      <c r="AM160" s="151"/>
      <c r="AN160" s="151"/>
      <c r="AO160" s="151"/>
      <c r="AP160" s="151"/>
      <c r="AQ160" s="149"/>
      <c r="AR160" s="149"/>
      <c r="AS160" s="149"/>
      <c r="AT160" s="149"/>
      <c r="AU160" s="149"/>
      <c r="AV160" s="149"/>
      <c r="AW160" s="149"/>
      <c r="AX160" s="149"/>
      <c r="AY160" s="149"/>
      <c r="AZ160" s="149"/>
      <c r="BA160" s="149"/>
      <c r="BB160" s="149"/>
      <c r="BC160" s="149"/>
      <c r="BD160" s="149"/>
      <c r="BE160" s="149"/>
      <c r="BF160" s="149"/>
      <c r="BG160" s="149"/>
      <c r="BH160" s="149"/>
      <c r="BI160" s="149"/>
      <c r="BJ160" s="149"/>
      <c r="BK160" s="149"/>
      <c r="BL160" s="149"/>
      <c r="BM160" s="149"/>
      <c r="BN160" s="149"/>
      <c r="BO160" s="149"/>
      <c r="BP160" s="149"/>
      <c r="BQ160" s="149"/>
      <c r="BR160" s="59">
        <f t="shared" si="114"/>
        <v>0</v>
      </c>
      <c r="BS160" s="63"/>
      <c r="BT160" s="76"/>
      <c r="BU160" s="60">
        <f t="shared" si="121"/>
        <v>0</v>
      </c>
      <c r="BV160" s="61">
        <f t="shared" si="122"/>
        <v>0</v>
      </c>
    </row>
    <row r="161" spans="2:74" ht="20.149999999999999" customHeight="1" x14ac:dyDescent="0.35">
      <c r="B161" s="147" t="s">
        <v>48</v>
      </c>
      <c r="C161" s="71"/>
      <c r="D161" s="326"/>
      <c r="E161" s="72" t="s">
        <v>39</v>
      </c>
      <c r="F161" s="151"/>
      <c r="G161" s="151"/>
      <c r="H161" s="151"/>
      <c r="I161" s="151"/>
      <c r="J161" s="151"/>
      <c r="K161" s="151"/>
      <c r="L161" s="151"/>
      <c r="M161" s="151"/>
      <c r="N161" s="151"/>
      <c r="O161" s="151"/>
      <c r="P161" s="151"/>
      <c r="Q161" s="151"/>
      <c r="R161" s="151"/>
      <c r="S161" s="151"/>
      <c r="T161" s="151"/>
      <c r="U161" s="151"/>
      <c r="V161" s="151"/>
      <c r="W161" s="151"/>
      <c r="X161" s="151"/>
      <c r="Y161" s="151"/>
      <c r="Z161" s="151"/>
      <c r="AA161" s="151"/>
      <c r="AB161" s="151"/>
      <c r="AC161" s="151"/>
      <c r="AD161" s="151"/>
      <c r="AE161" s="151"/>
      <c r="AF161" s="151"/>
      <c r="AG161" s="151"/>
      <c r="AH161" s="151"/>
      <c r="AI161" s="151"/>
      <c r="AJ161" s="151"/>
      <c r="AK161" s="151"/>
      <c r="AL161" s="151"/>
      <c r="AM161" s="151"/>
      <c r="AN161" s="151"/>
      <c r="AO161" s="151"/>
      <c r="AP161" s="151"/>
      <c r="AQ161" s="181"/>
      <c r="AR161" s="181"/>
      <c r="AS161" s="181"/>
      <c r="AT161" s="181"/>
      <c r="AU161" s="181"/>
      <c r="AV161" s="181"/>
      <c r="AW161" s="181"/>
      <c r="AX161" s="181"/>
      <c r="AY161" s="181"/>
      <c r="AZ161" s="181"/>
      <c r="BA161" s="181"/>
      <c r="BB161" s="181"/>
      <c r="BC161" s="181"/>
      <c r="BD161" s="181"/>
      <c r="BE161" s="181"/>
      <c r="BF161" s="181"/>
      <c r="BG161" s="181"/>
      <c r="BH161" s="181"/>
      <c r="BI161" s="181"/>
      <c r="BJ161" s="181"/>
      <c r="BK161" s="181"/>
      <c r="BL161" s="181"/>
      <c r="BM161" s="181"/>
      <c r="BN161" s="181"/>
      <c r="BO161" s="181"/>
      <c r="BP161" s="181"/>
      <c r="BQ161" s="181"/>
      <c r="BR161" s="73">
        <f t="shared" si="114"/>
        <v>0</v>
      </c>
      <c r="BS161" s="64">
        <f t="shared" ref="BS161" si="127">BS160*$BV$5</f>
        <v>0</v>
      </c>
      <c r="BT161" s="76"/>
      <c r="BU161" s="60">
        <f t="shared" si="121"/>
        <v>0</v>
      </c>
      <c r="BV161" s="61">
        <f t="shared" si="122"/>
        <v>0</v>
      </c>
    </row>
    <row r="162" spans="2:74" ht="20.149999999999999" customHeight="1" thickBot="1" x14ac:dyDescent="0.4">
      <c r="B162" s="62"/>
      <c r="C162" s="75"/>
      <c r="D162" s="327"/>
      <c r="E162" s="68" t="s">
        <v>50</v>
      </c>
      <c r="F162" s="151"/>
      <c r="G162" s="151"/>
      <c r="H162" s="151"/>
      <c r="I162" s="151"/>
      <c r="J162" s="151"/>
      <c r="K162" s="151"/>
      <c r="L162" s="151"/>
      <c r="M162" s="151"/>
      <c r="N162" s="151"/>
      <c r="O162" s="151"/>
      <c r="P162" s="151"/>
      <c r="Q162" s="151"/>
      <c r="R162" s="151"/>
      <c r="S162" s="151"/>
      <c r="T162" s="151"/>
      <c r="U162" s="151"/>
      <c r="V162" s="151"/>
      <c r="W162" s="151"/>
      <c r="X162" s="151"/>
      <c r="Y162" s="151"/>
      <c r="Z162" s="151"/>
      <c r="AA162" s="151"/>
      <c r="AB162" s="151"/>
      <c r="AC162" s="151"/>
      <c r="AD162" s="151"/>
      <c r="AE162" s="151"/>
      <c r="AF162" s="151"/>
      <c r="AG162" s="151"/>
      <c r="AH162" s="151"/>
      <c r="AI162" s="151"/>
      <c r="AJ162" s="151"/>
      <c r="AK162" s="151"/>
      <c r="AL162" s="151"/>
      <c r="AM162" s="151"/>
      <c r="AN162" s="151"/>
      <c r="AO162" s="151"/>
      <c r="AP162" s="151"/>
      <c r="AQ162" s="151"/>
      <c r="AR162" s="151"/>
      <c r="AS162" s="151"/>
      <c r="AT162" s="151"/>
      <c r="AU162" s="151"/>
      <c r="AV162" s="151"/>
      <c r="AW162" s="151"/>
      <c r="AX162" s="151"/>
      <c r="AY162" s="151"/>
      <c r="AZ162" s="151"/>
      <c r="BA162" s="151"/>
      <c r="BB162" s="151"/>
      <c r="BC162" s="151"/>
      <c r="BD162" s="151"/>
      <c r="BE162" s="151"/>
      <c r="BF162" s="151"/>
      <c r="BG162" s="151"/>
      <c r="BH162" s="151"/>
      <c r="BI162" s="151"/>
      <c r="BJ162" s="151"/>
      <c r="BK162" s="151"/>
      <c r="BL162" s="151"/>
      <c r="BM162" s="151"/>
      <c r="BN162" s="151"/>
      <c r="BO162" s="151"/>
      <c r="BP162" s="151"/>
      <c r="BQ162" s="151"/>
      <c r="BR162" s="74">
        <f t="shared" si="114"/>
        <v>0</v>
      </c>
      <c r="BS162" s="64">
        <f t="shared" ref="BS162" si="128">BS160*$BV$6</f>
        <v>0</v>
      </c>
      <c r="BT162" s="76"/>
      <c r="BU162" s="60">
        <f t="shared" si="121"/>
        <v>0</v>
      </c>
      <c r="BV162" s="61">
        <f t="shared" si="122"/>
        <v>0</v>
      </c>
    </row>
    <row r="163" spans="2:74" ht="20.149999999999999" customHeight="1" x14ac:dyDescent="0.35">
      <c r="B163" s="62" t="s">
        <v>37</v>
      </c>
      <c r="C163" s="65"/>
      <c r="D163" s="325"/>
      <c r="E163" s="70" t="s">
        <v>38</v>
      </c>
      <c r="F163" s="151"/>
      <c r="G163" s="151"/>
      <c r="H163" s="151"/>
      <c r="I163" s="151"/>
      <c r="J163" s="151"/>
      <c r="K163" s="151"/>
      <c r="L163" s="151"/>
      <c r="M163" s="151"/>
      <c r="N163" s="151"/>
      <c r="O163" s="151"/>
      <c r="P163" s="151"/>
      <c r="Q163" s="151"/>
      <c r="R163" s="151"/>
      <c r="S163" s="151"/>
      <c r="T163" s="151"/>
      <c r="U163" s="151"/>
      <c r="V163" s="151"/>
      <c r="W163" s="151"/>
      <c r="X163" s="151"/>
      <c r="Y163" s="151"/>
      <c r="Z163" s="151"/>
      <c r="AA163" s="151"/>
      <c r="AB163" s="151"/>
      <c r="AC163" s="151"/>
      <c r="AD163" s="151"/>
      <c r="AE163" s="151"/>
      <c r="AF163" s="151"/>
      <c r="AG163" s="151"/>
      <c r="AH163" s="151"/>
      <c r="AI163" s="151"/>
      <c r="AJ163" s="151"/>
      <c r="AK163" s="151"/>
      <c r="AL163" s="151"/>
      <c r="AM163" s="151"/>
      <c r="AN163" s="151"/>
      <c r="AO163" s="151"/>
      <c r="AP163" s="151"/>
      <c r="AQ163" s="149"/>
      <c r="AR163" s="149"/>
      <c r="AS163" s="149"/>
      <c r="AT163" s="149"/>
      <c r="AU163" s="149"/>
      <c r="AV163" s="149"/>
      <c r="AW163" s="149"/>
      <c r="AX163" s="149"/>
      <c r="AY163" s="149"/>
      <c r="AZ163" s="149"/>
      <c r="BA163" s="149"/>
      <c r="BB163" s="149"/>
      <c r="BC163" s="149"/>
      <c r="BD163" s="149"/>
      <c r="BE163" s="149"/>
      <c r="BF163" s="149"/>
      <c r="BG163" s="149"/>
      <c r="BH163" s="149"/>
      <c r="BI163" s="149"/>
      <c r="BJ163" s="149"/>
      <c r="BK163" s="149"/>
      <c r="BL163" s="149"/>
      <c r="BM163" s="149"/>
      <c r="BN163" s="149"/>
      <c r="BO163" s="149"/>
      <c r="BP163" s="149"/>
      <c r="BQ163" s="149"/>
      <c r="BR163" s="59">
        <f t="shared" si="114"/>
        <v>0</v>
      </c>
      <c r="BS163" s="63"/>
      <c r="BT163" s="76"/>
      <c r="BU163" s="60">
        <f t="shared" si="121"/>
        <v>0</v>
      </c>
      <c r="BV163" s="61">
        <f t="shared" si="122"/>
        <v>0</v>
      </c>
    </row>
    <row r="164" spans="2:74" ht="20.149999999999999" customHeight="1" x14ac:dyDescent="0.35">
      <c r="B164" s="147" t="s">
        <v>48</v>
      </c>
      <c r="C164" s="71"/>
      <c r="D164" s="326"/>
      <c r="E164" s="72" t="s">
        <v>39</v>
      </c>
      <c r="F164" s="151"/>
      <c r="G164" s="151"/>
      <c r="H164" s="151"/>
      <c r="I164" s="151"/>
      <c r="J164" s="151"/>
      <c r="K164" s="151"/>
      <c r="L164" s="151"/>
      <c r="M164" s="151"/>
      <c r="N164" s="151"/>
      <c r="O164" s="151"/>
      <c r="P164" s="151"/>
      <c r="Q164" s="151"/>
      <c r="R164" s="151"/>
      <c r="S164" s="151"/>
      <c r="T164" s="151"/>
      <c r="U164" s="151"/>
      <c r="V164" s="151"/>
      <c r="W164" s="151"/>
      <c r="X164" s="151"/>
      <c r="Y164" s="151"/>
      <c r="Z164" s="151"/>
      <c r="AA164" s="151"/>
      <c r="AB164" s="151"/>
      <c r="AC164" s="151"/>
      <c r="AD164" s="151"/>
      <c r="AE164" s="151"/>
      <c r="AF164" s="151"/>
      <c r="AG164" s="151"/>
      <c r="AH164" s="151"/>
      <c r="AI164" s="151"/>
      <c r="AJ164" s="151"/>
      <c r="AK164" s="151"/>
      <c r="AL164" s="151"/>
      <c r="AM164" s="151"/>
      <c r="AN164" s="151"/>
      <c r="AO164" s="151"/>
      <c r="AP164" s="151"/>
      <c r="AQ164" s="181"/>
      <c r="AR164" s="181"/>
      <c r="AS164" s="181"/>
      <c r="AT164" s="181"/>
      <c r="AU164" s="181"/>
      <c r="AV164" s="181"/>
      <c r="AW164" s="181"/>
      <c r="AX164" s="181"/>
      <c r="AY164" s="181"/>
      <c r="AZ164" s="181"/>
      <c r="BA164" s="181"/>
      <c r="BB164" s="181"/>
      <c r="BC164" s="181"/>
      <c r="BD164" s="181"/>
      <c r="BE164" s="181"/>
      <c r="BF164" s="181"/>
      <c r="BG164" s="181"/>
      <c r="BH164" s="181"/>
      <c r="BI164" s="181"/>
      <c r="BJ164" s="181"/>
      <c r="BK164" s="181"/>
      <c r="BL164" s="181"/>
      <c r="BM164" s="181"/>
      <c r="BN164" s="181"/>
      <c r="BO164" s="181"/>
      <c r="BP164" s="181"/>
      <c r="BQ164" s="181"/>
      <c r="BR164" s="73">
        <f t="shared" si="114"/>
        <v>0</v>
      </c>
      <c r="BS164" s="64">
        <f t="shared" ref="BS164" si="129">BS163*$BV$5</f>
        <v>0</v>
      </c>
      <c r="BT164" s="76"/>
      <c r="BU164" s="60">
        <f t="shared" si="121"/>
        <v>0</v>
      </c>
      <c r="BV164" s="61">
        <f t="shared" si="122"/>
        <v>0</v>
      </c>
    </row>
    <row r="165" spans="2:74" ht="20.149999999999999" customHeight="1" thickBot="1" x14ac:dyDescent="0.4">
      <c r="B165" s="62"/>
      <c r="C165" s="75"/>
      <c r="D165" s="327"/>
      <c r="E165" s="68" t="s">
        <v>50</v>
      </c>
      <c r="F165" s="151"/>
      <c r="G165" s="151"/>
      <c r="H165" s="151"/>
      <c r="I165" s="151"/>
      <c r="J165" s="151"/>
      <c r="K165" s="151"/>
      <c r="L165" s="151"/>
      <c r="M165" s="151"/>
      <c r="N165" s="151"/>
      <c r="O165" s="151"/>
      <c r="P165" s="151"/>
      <c r="Q165" s="151"/>
      <c r="R165" s="151"/>
      <c r="S165" s="151"/>
      <c r="T165" s="151"/>
      <c r="U165" s="151"/>
      <c r="V165" s="151"/>
      <c r="W165" s="151"/>
      <c r="X165" s="151"/>
      <c r="Y165" s="151"/>
      <c r="Z165" s="151"/>
      <c r="AA165" s="151"/>
      <c r="AB165" s="151"/>
      <c r="AC165" s="151"/>
      <c r="AD165" s="151"/>
      <c r="AE165" s="151"/>
      <c r="AF165" s="151"/>
      <c r="AG165" s="151"/>
      <c r="AH165" s="151"/>
      <c r="AI165" s="151"/>
      <c r="AJ165" s="151"/>
      <c r="AK165" s="151"/>
      <c r="AL165" s="151"/>
      <c r="AM165" s="151"/>
      <c r="AN165" s="151"/>
      <c r="AO165" s="151"/>
      <c r="AP165" s="151"/>
      <c r="AQ165" s="151"/>
      <c r="AR165" s="151"/>
      <c r="AS165" s="151"/>
      <c r="AT165" s="151"/>
      <c r="AU165" s="151"/>
      <c r="AV165" s="151"/>
      <c r="AW165" s="151"/>
      <c r="AX165" s="151"/>
      <c r="AY165" s="151"/>
      <c r="AZ165" s="151"/>
      <c r="BA165" s="151"/>
      <c r="BB165" s="151"/>
      <c r="BC165" s="151"/>
      <c r="BD165" s="151"/>
      <c r="BE165" s="151"/>
      <c r="BF165" s="151"/>
      <c r="BG165" s="151"/>
      <c r="BH165" s="151"/>
      <c r="BI165" s="151"/>
      <c r="BJ165" s="151"/>
      <c r="BK165" s="151"/>
      <c r="BL165" s="151"/>
      <c r="BM165" s="151"/>
      <c r="BN165" s="151"/>
      <c r="BO165" s="151"/>
      <c r="BP165" s="151"/>
      <c r="BQ165" s="151"/>
      <c r="BR165" s="74">
        <f t="shared" si="114"/>
        <v>0</v>
      </c>
      <c r="BS165" s="64">
        <f t="shared" ref="BS165" si="130">BS163*$BV$6</f>
        <v>0</v>
      </c>
      <c r="BT165" s="76"/>
      <c r="BU165" s="60">
        <f t="shared" si="121"/>
        <v>0</v>
      </c>
      <c r="BV165" s="61">
        <f t="shared" si="122"/>
        <v>0</v>
      </c>
    </row>
    <row r="166" spans="2:74" ht="20.149999999999999" customHeight="1" x14ac:dyDescent="0.35">
      <c r="B166" s="62" t="s">
        <v>37</v>
      </c>
      <c r="C166" s="65"/>
      <c r="D166" s="325"/>
      <c r="E166" s="70" t="s">
        <v>38</v>
      </c>
      <c r="F166" s="151"/>
      <c r="G166" s="151"/>
      <c r="H166" s="151"/>
      <c r="I166" s="151"/>
      <c r="J166" s="151"/>
      <c r="K166" s="151"/>
      <c r="L166" s="151"/>
      <c r="M166" s="151"/>
      <c r="N166" s="151"/>
      <c r="O166" s="151"/>
      <c r="P166" s="151"/>
      <c r="Q166" s="151"/>
      <c r="R166" s="151"/>
      <c r="S166" s="151"/>
      <c r="T166" s="151"/>
      <c r="U166" s="151"/>
      <c r="V166" s="151"/>
      <c r="W166" s="151"/>
      <c r="X166" s="151"/>
      <c r="Y166" s="151"/>
      <c r="Z166" s="151"/>
      <c r="AA166" s="151"/>
      <c r="AB166" s="151"/>
      <c r="AC166" s="151"/>
      <c r="AD166" s="151"/>
      <c r="AE166" s="151"/>
      <c r="AF166" s="151"/>
      <c r="AG166" s="151"/>
      <c r="AH166" s="151"/>
      <c r="AI166" s="151"/>
      <c r="AJ166" s="151"/>
      <c r="AK166" s="151"/>
      <c r="AL166" s="151"/>
      <c r="AM166" s="151"/>
      <c r="AN166" s="151"/>
      <c r="AO166" s="151"/>
      <c r="AP166" s="151"/>
      <c r="AQ166" s="149"/>
      <c r="AR166" s="149"/>
      <c r="AS166" s="149"/>
      <c r="AT166" s="149"/>
      <c r="AU166" s="149"/>
      <c r="AV166" s="149"/>
      <c r="AW166" s="149"/>
      <c r="AX166" s="149"/>
      <c r="AY166" s="149"/>
      <c r="AZ166" s="149"/>
      <c r="BA166" s="149"/>
      <c r="BB166" s="149"/>
      <c r="BC166" s="149"/>
      <c r="BD166" s="149"/>
      <c r="BE166" s="149"/>
      <c r="BF166" s="149"/>
      <c r="BG166" s="149"/>
      <c r="BH166" s="149"/>
      <c r="BI166" s="149"/>
      <c r="BJ166" s="149"/>
      <c r="BK166" s="149"/>
      <c r="BL166" s="149"/>
      <c r="BM166" s="149"/>
      <c r="BN166" s="149"/>
      <c r="BO166" s="149"/>
      <c r="BP166" s="149"/>
      <c r="BQ166" s="149"/>
      <c r="BR166" s="59">
        <f t="shared" si="114"/>
        <v>0</v>
      </c>
      <c r="BS166" s="63"/>
      <c r="BT166" s="76"/>
      <c r="BU166" s="60">
        <f t="shared" si="121"/>
        <v>0</v>
      </c>
      <c r="BV166" s="61">
        <f t="shared" si="122"/>
        <v>0</v>
      </c>
    </row>
    <row r="167" spans="2:74" ht="20.149999999999999" customHeight="1" x14ac:dyDescent="0.35">
      <c r="B167" s="147" t="s">
        <v>48</v>
      </c>
      <c r="C167" s="71"/>
      <c r="D167" s="326"/>
      <c r="E167" s="72" t="s">
        <v>39</v>
      </c>
      <c r="F167" s="151"/>
      <c r="G167" s="151"/>
      <c r="H167" s="151"/>
      <c r="I167" s="151"/>
      <c r="J167" s="151"/>
      <c r="K167" s="151"/>
      <c r="L167" s="151"/>
      <c r="M167" s="151"/>
      <c r="N167" s="151"/>
      <c r="O167" s="151"/>
      <c r="P167" s="151"/>
      <c r="Q167" s="151"/>
      <c r="R167" s="151"/>
      <c r="S167" s="151"/>
      <c r="T167" s="151"/>
      <c r="U167" s="151"/>
      <c r="V167" s="151"/>
      <c r="W167" s="151"/>
      <c r="X167" s="151"/>
      <c r="Y167" s="151"/>
      <c r="Z167" s="151"/>
      <c r="AA167" s="151"/>
      <c r="AB167" s="151"/>
      <c r="AC167" s="151"/>
      <c r="AD167" s="151"/>
      <c r="AE167" s="151"/>
      <c r="AF167" s="151"/>
      <c r="AG167" s="151"/>
      <c r="AH167" s="151"/>
      <c r="AI167" s="151"/>
      <c r="AJ167" s="151"/>
      <c r="AK167" s="151"/>
      <c r="AL167" s="151"/>
      <c r="AM167" s="151"/>
      <c r="AN167" s="151"/>
      <c r="AO167" s="151"/>
      <c r="AP167" s="151"/>
      <c r="AQ167" s="181"/>
      <c r="AR167" s="181"/>
      <c r="AS167" s="181"/>
      <c r="AT167" s="181"/>
      <c r="AU167" s="181"/>
      <c r="AV167" s="181"/>
      <c r="AW167" s="181"/>
      <c r="AX167" s="181"/>
      <c r="AY167" s="181"/>
      <c r="AZ167" s="181"/>
      <c r="BA167" s="181"/>
      <c r="BB167" s="181"/>
      <c r="BC167" s="181"/>
      <c r="BD167" s="181"/>
      <c r="BE167" s="181"/>
      <c r="BF167" s="181"/>
      <c r="BG167" s="181"/>
      <c r="BH167" s="181"/>
      <c r="BI167" s="181"/>
      <c r="BJ167" s="181"/>
      <c r="BK167" s="181"/>
      <c r="BL167" s="181"/>
      <c r="BM167" s="181"/>
      <c r="BN167" s="181"/>
      <c r="BO167" s="181"/>
      <c r="BP167" s="181"/>
      <c r="BQ167" s="181"/>
      <c r="BR167" s="73">
        <f t="shared" si="114"/>
        <v>0</v>
      </c>
      <c r="BS167" s="64">
        <f t="shared" ref="BS167" si="131">BS166*$BV$5</f>
        <v>0</v>
      </c>
      <c r="BT167" s="76"/>
      <c r="BU167" s="60">
        <f t="shared" si="121"/>
        <v>0</v>
      </c>
      <c r="BV167" s="61">
        <f t="shared" si="122"/>
        <v>0</v>
      </c>
    </row>
    <row r="168" spans="2:74" ht="20.149999999999999" customHeight="1" thickBot="1" x14ac:dyDescent="0.4">
      <c r="B168" s="62"/>
      <c r="C168" s="75"/>
      <c r="D168" s="327"/>
      <c r="E168" s="68" t="s">
        <v>50</v>
      </c>
      <c r="F168" s="151"/>
      <c r="G168" s="151"/>
      <c r="H168" s="151"/>
      <c r="I168" s="151"/>
      <c r="J168" s="151"/>
      <c r="K168" s="151"/>
      <c r="L168" s="151"/>
      <c r="M168" s="151"/>
      <c r="N168" s="151"/>
      <c r="O168" s="151"/>
      <c r="P168" s="151"/>
      <c r="Q168" s="151"/>
      <c r="R168" s="151"/>
      <c r="S168" s="151"/>
      <c r="T168" s="151"/>
      <c r="U168" s="151"/>
      <c r="V168" s="151"/>
      <c r="W168" s="151"/>
      <c r="X168" s="151"/>
      <c r="Y168" s="151"/>
      <c r="Z168" s="151"/>
      <c r="AA168" s="151"/>
      <c r="AB168" s="151"/>
      <c r="AC168" s="151"/>
      <c r="AD168" s="151"/>
      <c r="AE168" s="151"/>
      <c r="AF168" s="151"/>
      <c r="AG168" s="151"/>
      <c r="AH168" s="151"/>
      <c r="AI168" s="151"/>
      <c r="AJ168" s="151"/>
      <c r="AK168" s="151"/>
      <c r="AL168" s="151"/>
      <c r="AM168" s="151"/>
      <c r="AN168" s="151"/>
      <c r="AO168" s="151"/>
      <c r="AP168" s="151"/>
      <c r="AQ168" s="151"/>
      <c r="AR168" s="151"/>
      <c r="AS168" s="151"/>
      <c r="AT168" s="151"/>
      <c r="AU168" s="151"/>
      <c r="AV168" s="151"/>
      <c r="AW168" s="151"/>
      <c r="AX168" s="151"/>
      <c r="AY168" s="151"/>
      <c r="AZ168" s="151"/>
      <c r="BA168" s="151"/>
      <c r="BB168" s="151"/>
      <c r="BC168" s="151"/>
      <c r="BD168" s="151"/>
      <c r="BE168" s="151"/>
      <c r="BF168" s="151"/>
      <c r="BG168" s="151"/>
      <c r="BH168" s="151"/>
      <c r="BI168" s="151"/>
      <c r="BJ168" s="151"/>
      <c r="BK168" s="151"/>
      <c r="BL168" s="151"/>
      <c r="BM168" s="151"/>
      <c r="BN168" s="151"/>
      <c r="BO168" s="151"/>
      <c r="BP168" s="151"/>
      <c r="BQ168" s="151"/>
      <c r="BR168" s="74">
        <f t="shared" si="114"/>
        <v>0</v>
      </c>
      <c r="BS168" s="64">
        <f t="shared" ref="BS168" si="132">BS166*$BV$6</f>
        <v>0</v>
      </c>
      <c r="BT168" s="76"/>
      <c r="BU168" s="60">
        <f t="shared" si="121"/>
        <v>0</v>
      </c>
      <c r="BV168" s="61">
        <f t="shared" si="122"/>
        <v>0</v>
      </c>
    </row>
    <row r="169" spans="2:74" ht="20.149999999999999" customHeight="1" x14ac:dyDescent="0.35">
      <c r="B169" s="62" t="s">
        <v>37</v>
      </c>
      <c r="C169" s="65"/>
      <c r="D169" s="325"/>
      <c r="E169" s="70" t="s">
        <v>38</v>
      </c>
      <c r="F169" s="151"/>
      <c r="G169" s="151"/>
      <c r="H169" s="151"/>
      <c r="I169" s="151"/>
      <c r="J169" s="151"/>
      <c r="K169" s="151"/>
      <c r="L169" s="151"/>
      <c r="M169" s="151"/>
      <c r="N169" s="151"/>
      <c r="O169" s="151"/>
      <c r="P169" s="151"/>
      <c r="Q169" s="151"/>
      <c r="R169" s="151"/>
      <c r="S169" s="151"/>
      <c r="T169" s="151"/>
      <c r="U169" s="151"/>
      <c r="V169" s="151"/>
      <c r="W169" s="151"/>
      <c r="X169" s="151"/>
      <c r="Y169" s="151"/>
      <c r="Z169" s="151"/>
      <c r="AA169" s="151"/>
      <c r="AB169" s="151"/>
      <c r="AC169" s="151"/>
      <c r="AD169" s="151"/>
      <c r="AE169" s="151"/>
      <c r="AF169" s="151"/>
      <c r="AG169" s="151"/>
      <c r="AH169" s="151"/>
      <c r="AI169" s="151"/>
      <c r="AJ169" s="151"/>
      <c r="AK169" s="151"/>
      <c r="AL169" s="151"/>
      <c r="AM169" s="151"/>
      <c r="AN169" s="151"/>
      <c r="AO169" s="151"/>
      <c r="AP169" s="151"/>
      <c r="AQ169" s="149"/>
      <c r="AR169" s="149"/>
      <c r="AS169" s="149"/>
      <c r="AT169" s="149"/>
      <c r="AU169" s="149"/>
      <c r="AV169" s="149"/>
      <c r="AW169" s="149"/>
      <c r="AX169" s="149"/>
      <c r="AY169" s="149"/>
      <c r="AZ169" s="149"/>
      <c r="BA169" s="149"/>
      <c r="BB169" s="149"/>
      <c r="BC169" s="149"/>
      <c r="BD169" s="149"/>
      <c r="BE169" s="149"/>
      <c r="BF169" s="149"/>
      <c r="BG169" s="149"/>
      <c r="BH169" s="149"/>
      <c r="BI169" s="149"/>
      <c r="BJ169" s="149"/>
      <c r="BK169" s="149"/>
      <c r="BL169" s="149"/>
      <c r="BM169" s="149"/>
      <c r="BN169" s="149"/>
      <c r="BO169" s="149"/>
      <c r="BP169" s="149"/>
      <c r="BQ169" s="149"/>
      <c r="BR169" s="59">
        <f t="shared" si="114"/>
        <v>0</v>
      </c>
      <c r="BS169" s="63"/>
      <c r="BT169" s="76"/>
      <c r="BU169" s="60">
        <f t="shared" si="121"/>
        <v>0</v>
      </c>
      <c r="BV169" s="61">
        <f t="shared" si="122"/>
        <v>0</v>
      </c>
    </row>
    <row r="170" spans="2:74" ht="20.149999999999999" customHeight="1" x14ac:dyDescent="0.35">
      <c r="B170" s="147" t="s">
        <v>48</v>
      </c>
      <c r="C170" s="71"/>
      <c r="D170" s="326"/>
      <c r="E170" s="72" t="s">
        <v>39</v>
      </c>
      <c r="F170" s="151"/>
      <c r="G170" s="151"/>
      <c r="H170" s="151"/>
      <c r="I170" s="151"/>
      <c r="J170" s="151"/>
      <c r="K170" s="151"/>
      <c r="L170" s="151"/>
      <c r="M170" s="151"/>
      <c r="N170" s="151"/>
      <c r="O170" s="151"/>
      <c r="P170" s="151"/>
      <c r="Q170" s="151"/>
      <c r="R170" s="151"/>
      <c r="S170" s="151"/>
      <c r="T170" s="151"/>
      <c r="U170" s="151"/>
      <c r="V170" s="151"/>
      <c r="W170" s="151"/>
      <c r="X170" s="151"/>
      <c r="Y170" s="151"/>
      <c r="Z170" s="151"/>
      <c r="AA170" s="151"/>
      <c r="AB170" s="151"/>
      <c r="AC170" s="151"/>
      <c r="AD170" s="151"/>
      <c r="AE170" s="151"/>
      <c r="AF170" s="151"/>
      <c r="AG170" s="151"/>
      <c r="AH170" s="151"/>
      <c r="AI170" s="151"/>
      <c r="AJ170" s="151"/>
      <c r="AK170" s="151"/>
      <c r="AL170" s="151"/>
      <c r="AM170" s="151"/>
      <c r="AN170" s="151"/>
      <c r="AO170" s="151"/>
      <c r="AP170" s="151"/>
      <c r="AQ170" s="181"/>
      <c r="AR170" s="181"/>
      <c r="AS170" s="181"/>
      <c r="AT170" s="181"/>
      <c r="AU170" s="181"/>
      <c r="AV170" s="181"/>
      <c r="AW170" s="181"/>
      <c r="AX170" s="181"/>
      <c r="AY170" s="181"/>
      <c r="AZ170" s="181"/>
      <c r="BA170" s="181"/>
      <c r="BB170" s="181"/>
      <c r="BC170" s="181"/>
      <c r="BD170" s="181"/>
      <c r="BE170" s="181"/>
      <c r="BF170" s="181"/>
      <c r="BG170" s="181"/>
      <c r="BH170" s="181"/>
      <c r="BI170" s="181"/>
      <c r="BJ170" s="181"/>
      <c r="BK170" s="181"/>
      <c r="BL170" s="181"/>
      <c r="BM170" s="181"/>
      <c r="BN170" s="181"/>
      <c r="BO170" s="181"/>
      <c r="BP170" s="181"/>
      <c r="BQ170" s="181"/>
      <c r="BR170" s="73">
        <f t="shared" si="114"/>
        <v>0</v>
      </c>
      <c r="BS170" s="64">
        <f t="shared" ref="BS170" si="133">BS169*$BV$5</f>
        <v>0</v>
      </c>
      <c r="BT170" s="76"/>
      <c r="BU170" s="60">
        <f t="shared" si="121"/>
        <v>0</v>
      </c>
      <c r="BV170" s="61">
        <f t="shared" si="122"/>
        <v>0</v>
      </c>
    </row>
    <row r="171" spans="2:74" ht="20.149999999999999" customHeight="1" thickBot="1" x14ac:dyDescent="0.4">
      <c r="B171" s="62"/>
      <c r="C171" s="75"/>
      <c r="D171" s="327"/>
      <c r="E171" s="68" t="s">
        <v>50</v>
      </c>
      <c r="F171" s="151"/>
      <c r="G171" s="151"/>
      <c r="H171" s="151"/>
      <c r="I171" s="151"/>
      <c r="J171" s="151"/>
      <c r="K171" s="151"/>
      <c r="L171" s="151"/>
      <c r="M171" s="151"/>
      <c r="N171" s="151"/>
      <c r="O171" s="151"/>
      <c r="P171" s="151"/>
      <c r="Q171" s="151"/>
      <c r="R171" s="151"/>
      <c r="S171" s="151"/>
      <c r="T171" s="151"/>
      <c r="U171" s="151"/>
      <c r="V171" s="151"/>
      <c r="W171" s="151"/>
      <c r="X171" s="151"/>
      <c r="Y171" s="151"/>
      <c r="Z171" s="151"/>
      <c r="AA171" s="151"/>
      <c r="AB171" s="151"/>
      <c r="AC171" s="151"/>
      <c r="AD171" s="151"/>
      <c r="AE171" s="151"/>
      <c r="AF171" s="151"/>
      <c r="AG171" s="151"/>
      <c r="AH171" s="151"/>
      <c r="AI171" s="151"/>
      <c r="AJ171" s="151"/>
      <c r="AK171" s="151"/>
      <c r="AL171" s="151"/>
      <c r="AM171" s="151"/>
      <c r="AN171" s="151"/>
      <c r="AO171" s="151"/>
      <c r="AP171" s="151"/>
      <c r="AQ171" s="151"/>
      <c r="AR171" s="151"/>
      <c r="AS171" s="151"/>
      <c r="AT171" s="151"/>
      <c r="AU171" s="151"/>
      <c r="AV171" s="151"/>
      <c r="AW171" s="151"/>
      <c r="AX171" s="151"/>
      <c r="AY171" s="151"/>
      <c r="AZ171" s="151"/>
      <c r="BA171" s="151"/>
      <c r="BB171" s="151"/>
      <c r="BC171" s="151"/>
      <c r="BD171" s="151"/>
      <c r="BE171" s="151"/>
      <c r="BF171" s="151"/>
      <c r="BG171" s="151"/>
      <c r="BH171" s="151"/>
      <c r="BI171" s="151"/>
      <c r="BJ171" s="151"/>
      <c r="BK171" s="151"/>
      <c r="BL171" s="151"/>
      <c r="BM171" s="151"/>
      <c r="BN171" s="151"/>
      <c r="BO171" s="151"/>
      <c r="BP171" s="151"/>
      <c r="BQ171" s="151"/>
      <c r="BR171" s="74">
        <f t="shared" si="114"/>
        <v>0</v>
      </c>
      <c r="BS171" s="64">
        <f t="shared" ref="BS171" si="134">BS169*$BV$6</f>
        <v>0</v>
      </c>
      <c r="BT171" s="76"/>
      <c r="BU171" s="60">
        <f t="shared" si="121"/>
        <v>0</v>
      </c>
      <c r="BV171" s="61">
        <f t="shared" si="122"/>
        <v>0</v>
      </c>
    </row>
    <row r="172" spans="2:74" ht="20.149999999999999" customHeight="1" x14ac:dyDescent="0.35">
      <c r="B172" s="62" t="s">
        <v>37</v>
      </c>
      <c r="C172" s="65"/>
      <c r="D172" s="325"/>
      <c r="E172" s="70" t="s">
        <v>38</v>
      </c>
      <c r="F172" s="151"/>
      <c r="G172" s="151"/>
      <c r="H172" s="151"/>
      <c r="I172" s="151"/>
      <c r="J172" s="151"/>
      <c r="K172" s="151"/>
      <c r="L172" s="151"/>
      <c r="M172" s="151"/>
      <c r="N172" s="151"/>
      <c r="O172" s="151"/>
      <c r="P172" s="151"/>
      <c r="Q172" s="151"/>
      <c r="R172" s="151"/>
      <c r="S172" s="151"/>
      <c r="T172" s="151"/>
      <c r="U172" s="151"/>
      <c r="V172" s="151"/>
      <c r="W172" s="151"/>
      <c r="X172" s="151"/>
      <c r="Y172" s="151"/>
      <c r="Z172" s="151"/>
      <c r="AA172" s="151"/>
      <c r="AB172" s="151"/>
      <c r="AC172" s="151"/>
      <c r="AD172" s="151"/>
      <c r="AE172" s="151"/>
      <c r="AF172" s="151"/>
      <c r="AG172" s="151"/>
      <c r="AH172" s="151"/>
      <c r="AI172" s="151"/>
      <c r="AJ172" s="151"/>
      <c r="AK172" s="151"/>
      <c r="AL172" s="151"/>
      <c r="AM172" s="151"/>
      <c r="AN172" s="151"/>
      <c r="AO172" s="151"/>
      <c r="AP172" s="151"/>
      <c r="AQ172" s="149"/>
      <c r="AR172" s="149"/>
      <c r="AS172" s="149"/>
      <c r="AT172" s="149"/>
      <c r="AU172" s="149"/>
      <c r="AV172" s="149"/>
      <c r="AW172" s="149"/>
      <c r="AX172" s="149"/>
      <c r="AY172" s="149"/>
      <c r="AZ172" s="149"/>
      <c r="BA172" s="149"/>
      <c r="BB172" s="149"/>
      <c r="BC172" s="149"/>
      <c r="BD172" s="149"/>
      <c r="BE172" s="149"/>
      <c r="BF172" s="149"/>
      <c r="BG172" s="149"/>
      <c r="BH172" s="149"/>
      <c r="BI172" s="149"/>
      <c r="BJ172" s="149"/>
      <c r="BK172" s="149"/>
      <c r="BL172" s="149"/>
      <c r="BM172" s="149"/>
      <c r="BN172" s="149"/>
      <c r="BO172" s="149"/>
      <c r="BP172" s="149"/>
      <c r="BQ172" s="149"/>
      <c r="BR172" s="59">
        <f t="shared" si="114"/>
        <v>0</v>
      </c>
      <c r="BS172" s="63"/>
      <c r="BT172" s="76"/>
      <c r="BU172" s="60">
        <f t="shared" si="121"/>
        <v>0</v>
      </c>
      <c r="BV172" s="61">
        <f t="shared" si="122"/>
        <v>0</v>
      </c>
    </row>
    <row r="173" spans="2:74" ht="20.149999999999999" customHeight="1" x14ac:dyDescent="0.35">
      <c r="B173" s="147" t="s">
        <v>48</v>
      </c>
      <c r="C173" s="71"/>
      <c r="D173" s="326"/>
      <c r="E173" s="72" t="s">
        <v>39</v>
      </c>
      <c r="F173" s="151"/>
      <c r="G173" s="151"/>
      <c r="H173" s="151"/>
      <c r="I173" s="151"/>
      <c r="J173" s="151"/>
      <c r="K173" s="151"/>
      <c r="L173" s="151"/>
      <c r="M173" s="151"/>
      <c r="N173" s="151"/>
      <c r="O173" s="151"/>
      <c r="P173" s="151"/>
      <c r="Q173" s="151"/>
      <c r="R173" s="151"/>
      <c r="S173" s="151"/>
      <c r="T173" s="151"/>
      <c r="U173" s="151"/>
      <c r="V173" s="151"/>
      <c r="W173" s="151"/>
      <c r="X173" s="151"/>
      <c r="Y173" s="151"/>
      <c r="Z173" s="151"/>
      <c r="AA173" s="151"/>
      <c r="AB173" s="151"/>
      <c r="AC173" s="151"/>
      <c r="AD173" s="151"/>
      <c r="AE173" s="151"/>
      <c r="AF173" s="151"/>
      <c r="AG173" s="151"/>
      <c r="AH173" s="151"/>
      <c r="AI173" s="151"/>
      <c r="AJ173" s="151"/>
      <c r="AK173" s="151"/>
      <c r="AL173" s="151"/>
      <c r="AM173" s="151"/>
      <c r="AN173" s="151"/>
      <c r="AO173" s="151"/>
      <c r="AP173" s="151"/>
      <c r="AQ173" s="181"/>
      <c r="AR173" s="181"/>
      <c r="AS173" s="181"/>
      <c r="AT173" s="181"/>
      <c r="AU173" s="181"/>
      <c r="AV173" s="181"/>
      <c r="AW173" s="181"/>
      <c r="AX173" s="181"/>
      <c r="AY173" s="181"/>
      <c r="AZ173" s="181"/>
      <c r="BA173" s="181"/>
      <c r="BB173" s="181"/>
      <c r="BC173" s="181"/>
      <c r="BD173" s="181"/>
      <c r="BE173" s="181"/>
      <c r="BF173" s="181"/>
      <c r="BG173" s="181"/>
      <c r="BH173" s="181"/>
      <c r="BI173" s="181"/>
      <c r="BJ173" s="181"/>
      <c r="BK173" s="181"/>
      <c r="BL173" s="181"/>
      <c r="BM173" s="181"/>
      <c r="BN173" s="181"/>
      <c r="BO173" s="181"/>
      <c r="BP173" s="181"/>
      <c r="BQ173" s="181"/>
      <c r="BR173" s="73">
        <f t="shared" si="114"/>
        <v>0</v>
      </c>
      <c r="BS173" s="64">
        <f t="shared" ref="BS173" si="135">BS172*$BV$5</f>
        <v>0</v>
      </c>
      <c r="BT173" s="76"/>
      <c r="BU173" s="60">
        <f t="shared" si="121"/>
        <v>0</v>
      </c>
      <c r="BV173" s="61">
        <f t="shared" si="122"/>
        <v>0</v>
      </c>
    </row>
    <row r="174" spans="2:74" ht="20.149999999999999" customHeight="1" thickBot="1" x14ac:dyDescent="0.4">
      <c r="B174" s="62"/>
      <c r="C174" s="75"/>
      <c r="D174" s="327"/>
      <c r="E174" s="68" t="s">
        <v>50</v>
      </c>
      <c r="F174" s="151"/>
      <c r="G174" s="151"/>
      <c r="H174" s="151"/>
      <c r="I174" s="151"/>
      <c r="J174" s="151"/>
      <c r="K174" s="151"/>
      <c r="L174" s="151"/>
      <c r="M174" s="151"/>
      <c r="N174" s="151"/>
      <c r="O174" s="151"/>
      <c r="P174" s="151"/>
      <c r="Q174" s="151"/>
      <c r="R174" s="151"/>
      <c r="S174" s="151"/>
      <c r="T174" s="151"/>
      <c r="U174" s="151"/>
      <c r="V174" s="151"/>
      <c r="W174" s="151"/>
      <c r="X174" s="151"/>
      <c r="Y174" s="151"/>
      <c r="Z174" s="151"/>
      <c r="AA174" s="151"/>
      <c r="AB174" s="151"/>
      <c r="AC174" s="151"/>
      <c r="AD174" s="151"/>
      <c r="AE174" s="151"/>
      <c r="AF174" s="151"/>
      <c r="AG174" s="151"/>
      <c r="AH174" s="151"/>
      <c r="AI174" s="151"/>
      <c r="AJ174" s="151"/>
      <c r="AK174" s="151"/>
      <c r="AL174" s="151"/>
      <c r="AM174" s="151"/>
      <c r="AN174" s="151"/>
      <c r="AO174" s="151"/>
      <c r="AP174" s="151"/>
      <c r="AQ174" s="151"/>
      <c r="AR174" s="151"/>
      <c r="AS174" s="151"/>
      <c r="AT174" s="151"/>
      <c r="AU174" s="151"/>
      <c r="AV174" s="151"/>
      <c r="AW174" s="151"/>
      <c r="AX174" s="151"/>
      <c r="AY174" s="151"/>
      <c r="AZ174" s="151"/>
      <c r="BA174" s="151"/>
      <c r="BB174" s="151"/>
      <c r="BC174" s="151"/>
      <c r="BD174" s="151"/>
      <c r="BE174" s="151"/>
      <c r="BF174" s="151"/>
      <c r="BG174" s="151"/>
      <c r="BH174" s="151"/>
      <c r="BI174" s="151"/>
      <c r="BJ174" s="151"/>
      <c r="BK174" s="151"/>
      <c r="BL174" s="151"/>
      <c r="BM174" s="151"/>
      <c r="BN174" s="151"/>
      <c r="BO174" s="151"/>
      <c r="BP174" s="151"/>
      <c r="BQ174" s="151"/>
      <c r="BR174" s="74">
        <f t="shared" si="114"/>
        <v>0</v>
      </c>
      <c r="BS174" s="64">
        <f t="shared" ref="BS174" si="136">BS172*$BV$6</f>
        <v>0</v>
      </c>
      <c r="BT174" s="76"/>
      <c r="BU174" s="60">
        <f t="shared" si="121"/>
        <v>0</v>
      </c>
      <c r="BV174" s="61">
        <f t="shared" si="122"/>
        <v>0</v>
      </c>
    </row>
    <row r="175" spans="2:74" ht="20.149999999999999" customHeight="1" x14ac:dyDescent="0.35">
      <c r="B175" s="62" t="s">
        <v>37</v>
      </c>
      <c r="C175" s="65"/>
      <c r="D175" s="325"/>
      <c r="E175" s="70" t="s">
        <v>38</v>
      </c>
      <c r="F175" s="151"/>
      <c r="G175" s="151"/>
      <c r="H175" s="151"/>
      <c r="I175" s="151"/>
      <c r="J175" s="151"/>
      <c r="K175" s="151"/>
      <c r="L175" s="151"/>
      <c r="M175" s="151"/>
      <c r="N175" s="151"/>
      <c r="O175" s="151"/>
      <c r="P175" s="151"/>
      <c r="Q175" s="151"/>
      <c r="R175" s="151"/>
      <c r="S175" s="151"/>
      <c r="T175" s="151"/>
      <c r="U175" s="151"/>
      <c r="V175" s="151"/>
      <c r="W175" s="151"/>
      <c r="X175" s="151"/>
      <c r="Y175" s="151"/>
      <c r="Z175" s="151"/>
      <c r="AA175" s="151"/>
      <c r="AB175" s="151"/>
      <c r="AC175" s="151"/>
      <c r="AD175" s="151"/>
      <c r="AE175" s="151"/>
      <c r="AF175" s="151"/>
      <c r="AG175" s="151"/>
      <c r="AH175" s="151"/>
      <c r="AI175" s="151"/>
      <c r="AJ175" s="151"/>
      <c r="AK175" s="151"/>
      <c r="AL175" s="151"/>
      <c r="AM175" s="151"/>
      <c r="AN175" s="151"/>
      <c r="AO175" s="151"/>
      <c r="AP175" s="151"/>
      <c r="AQ175" s="149"/>
      <c r="AR175" s="149"/>
      <c r="AS175" s="149"/>
      <c r="AT175" s="149"/>
      <c r="AU175" s="149"/>
      <c r="AV175" s="149"/>
      <c r="AW175" s="149"/>
      <c r="AX175" s="149"/>
      <c r="AY175" s="149"/>
      <c r="AZ175" s="149"/>
      <c r="BA175" s="149"/>
      <c r="BB175" s="149"/>
      <c r="BC175" s="149"/>
      <c r="BD175" s="149"/>
      <c r="BE175" s="149"/>
      <c r="BF175" s="149"/>
      <c r="BG175" s="149"/>
      <c r="BH175" s="149"/>
      <c r="BI175" s="149"/>
      <c r="BJ175" s="149"/>
      <c r="BK175" s="149"/>
      <c r="BL175" s="149"/>
      <c r="BM175" s="149"/>
      <c r="BN175" s="149"/>
      <c r="BO175" s="149"/>
      <c r="BP175" s="149"/>
      <c r="BQ175" s="149"/>
      <c r="BR175" s="59">
        <f t="shared" si="114"/>
        <v>0</v>
      </c>
      <c r="BS175" s="63"/>
      <c r="BT175" s="76"/>
      <c r="BU175" s="60">
        <f t="shared" si="121"/>
        <v>0</v>
      </c>
      <c r="BV175" s="61">
        <f t="shared" si="122"/>
        <v>0</v>
      </c>
    </row>
    <row r="176" spans="2:74" ht="20.149999999999999" customHeight="1" x14ac:dyDescent="0.35">
      <c r="B176" s="147" t="s">
        <v>48</v>
      </c>
      <c r="C176" s="71"/>
      <c r="D176" s="326"/>
      <c r="E176" s="72" t="s">
        <v>39</v>
      </c>
      <c r="F176" s="151"/>
      <c r="G176" s="151"/>
      <c r="H176" s="151"/>
      <c r="I176" s="151"/>
      <c r="J176" s="151"/>
      <c r="K176" s="151"/>
      <c r="L176" s="151"/>
      <c r="M176" s="151"/>
      <c r="N176" s="151"/>
      <c r="O176" s="151"/>
      <c r="P176" s="151"/>
      <c r="Q176" s="151"/>
      <c r="R176" s="151"/>
      <c r="S176" s="151"/>
      <c r="T176" s="151"/>
      <c r="U176" s="151"/>
      <c r="V176" s="151"/>
      <c r="W176" s="151"/>
      <c r="X176" s="151"/>
      <c r="Y176" s="151"/>
      <c r="Z176" s="151"/>
      <c r="AA176" s="151"/>
      <c r="AB176" s="151"/>
      <c r="AC176" s="151"/>
      <c r="AD176" s="151"/>
      <c r="AE176" s="151"/>
      <c r="AF176" s="151"/>
      <c r="AG176" s="151"/>
      <c r="AH176" s="151"/>
      <c r="AI176" s="151"/>
      <c r="AJ176" s="151"/>
      <c r="AK176" s="151"/>
      <c r="AL176" s="151"/>
      <c r="AM176" s="151"/>
      <c r="AN176" s="151"/>
      <c r="AO176" s="151"/>
      <c r="AP176" s="151"/>
      <c r="AQ176" s="181"/>
      <c r="AR176" s="181"/>
      <c r="AS176" s="181"/>
      <c r="AT176" s="181"/>
      <c r="AU176" s="181"/>
      <c r="AV176" s="181"/>
      <c r="AW176" s="181"/>
      <c r="AX176" s="181"/>
      <c r="AY176" s="181"/>
      <c r="AZ176" s="181"/>
      <c r="BA176" s="181"/>
      <c r="BB176" s="181"/>
      <c r="BC176" s="181"/>
      <c r="BD176" s="181"/>
      <c r="BE176" s="181"/>
      <c r="BF176" s="181"/>
      <c r="BG176" s="181"/>
      <c r="BH176" s="181"/>
      <c r="BI176" s="181"/>
      <c r="BJ176" s="181"/>
      <c r="BK176" s="181"/>
      <c r="BL176" s="181"/>
      <c r="BM176" s="181"/>
      <c r="BN176" s="181"/>
      <c r="BO176" s="181"/>
      <c r="BP176" s="181"/>
      <c r="BQ176" s="181"/>
      <c r="BR176" s="73">
        <f t="shared" si="114"/>
        <v>0</v>
      </c>
      <c r="BS176" s="64">
        <f t="shared" ref="BS176" si="137">BS175*$BV$5</f>
        <v>0</v>
      </c>
      <c r="BT176" s="76"/>
      <c r="BU176" s="60">
        <f t="shared" si="121"/>
        <v>0</v>
      </c>
      <c r="BV176" s="61">
        <f t="shared" si="122"/>
        <v>0</v>
      </c>
    </row>
    <row r="177" spans="2:74" ht="20.149999999999999" customHeight="1" thickBot="1" x14ac:dyDescent="0.4">
      <c r="B177" s="62"/>
      <c r="C177" s="75"/>
      <c r="D177" s="327"/>
      <c r="E177" s="68" t="s">
        <v>50</v>
      </c>
      <c r="F177" s="151"/>
      <c r="G177" s="151"/>
      <c r="H177" s="151"/>
      <c r="I177" s="151"/>
      <c r="J177" s="151"/>
      <c r="K177" s="151"/>
      <c r="L177" s="151"/>
      <c r="M177" s="151"/>
      <c r="N177" s="151"/>
      <c r="O177" s="151"/>
      <c r="P177" s="151"/>
      <c r="Q177" s="151"/>
      <c r="R177" s="151"/>
      <c r="S177" s="151"/>
      <c r="T177" s="151"/>
      <c r="U177" s="151"/>
      <c r="V177" s="151"/>
      <c r="W177" s="151"/>
      <c r="X177" s="151"/>
      <c r="Y177" s="151"/>
      <c r="Z177" s="151"/>
      <c r="AA177" s="151"/>
      <c r="AB177" s="151"/>
      <c r="AC177" s="151"/>
      <c r="AD177" s="151"/>
      <c r="AE177" s="151"/>
      <c r="AF177" s="151"/>
      <c r="AG177" s="151"/>
      <c r="AH177" s="151"/>
      <c r="AI177" s="151"/>
      <c r="AJ177" s="151"/>
      <c r="AK177" s="151"/>
      <c r="AL177" s="151"/>
      <c r="AM177" s="151"/>
      <c r="AN177" s="151"/>
      <c r="AO177" s="151"/>
      <c r="AP177" s="151"/>
      <c r="AQ177" s="151"/>
      <c r="AR177" s="151"/>
      <c r="AS177" s="151"/>
      <c r="AT177" s="151"/>
      <c r="AU177" s="151"/>
      <c r="AV177" s="151"/>
      <c r="AW177" s="151"/>
      <c r="AX177" s="151"/>
      <c r="AY177" s="151"/>
      <c r="AZ177" s="151"/>
      <c r="BA177" s="151"/>
      <c r="BB177" s="151"/>
      <c r="BC177" s="151"/>
      <c r="BD177" s="151"/>
      <c r="BE177" s="151"/>
      <c r="BF177" s="151"/>
      <c r="BG177" s="151"/>
      <c r="BH177" s="151"/>
      <c r="BI177" s="151"/>
      <c r="BJ177" s="151"/>
      <c r="BK177" s="151"/>
      <c r="BL177" s="151"/>
      <c r="BM177" s="151"/>
      <c r="BN177" s="151"/>
      <c r="BO177" s="151"/>
      <c r="BP177" s="151"/>
      <c r="BQ177" s="151"/>
      <c r="BR177" s="74">
        <f t="shared" si="114"/>
        <v>0</v>
      </c>
      <c r="BS177" s="64">
        <f t="shared" ref="BS177" si="138">BS175*$BV$6</f>
        <v>0</v>
      </c>
      <c r="BT177" s="76"/>
      <c r="BU177" s="60">
        <f t="shared" si="121"/>
        <v>0</v>
      </c>
      <c r="BV177" s="61">
        <f t="shared" si="122"/>
        <v>0</v>
      </c>
    </row>
    <row r="178" spans="2:74" ht="20.149999999999999" customHeight="1" x14ac:dyDescent="0.35">
      <c r="B178" s="62" t="s">
        <v>37</v>
      </c>
      <c r="C178" s="65"/>
      <c r="D178" s="325"/>
      <c r="E178" s="70" t="s">
        <v>38</v>
      </c>
      <c r="F178" s="151"/>
      <c r="G178" s="151"/>
      <c r="H178" s="151"/>
      <c r="I178" s="151"/>
      <c r="J178" s="151"/>
      <c r="K178" s="151"/>
      <c r="L178" s="151"/>
      <c r="M178" s="151"/>
      <c r="N178" s="151"/>
      <c r="O178" s="151"/>
      <c r="P178" s="151"/>
      <c r="Q178" s="151"/>
      <c r="R178" s="151"/>
      <c r="S178" s="151"/>
      <c r="T178" s="151"/>
      <c r="U178" s="151"/>
      <c r="V178" s="151"/>
      <c r="W178" s="151"/>
      <c r="X178" s="151"/>
      <c r="Y178" s="151"/>
      <c r="Z178" s="151"/>
      <c r="AA178" s="151"/>
      <c r="AB178" s="151"/>
      <c r="AC178" s="151"/>
      <c r="AD178" s="151"/>
      <c r="AE178" s="151"/>
      <c r="AF178" s="151"/>
      <c r="AG178" s="151"/>
      <c r="AH178" s="151"/>
      <c r="AI178" s="151"/>
      <c r="AJ178" s="151"/>
      <c r="AK178" s="151"/>
      <c r="AL178" s="151"/>
      <c r="AM178" s="151"/>
      <c r="AN178" s="151"/>
      <c r="AO178" s="151"/>
      <c r="AP178" s="151"/>
      <c r="AQ178" s="149"/>
      <c r="AR178" s="149"/>
      <c r="AS178" s="149"/>
      <c r="AT178" s="149"/>
      <c r="AU178" s="149"/>
      <c r="AV178" s="149"/>
      <c r="AW178" s="149"/>
      <c r="AX178" s="149"/>
      <c r="AY178" s="149"/>
      <c r="AZ178" s="149"/>
      <c r="BA178" s="149"/>
      <c r="BB178" s="149"/>
      <c r="BC178" s="149"/>
      <c r="BD178" s="149"/>
      <c r="BE178" s="149"/>
      <c r="BF178" s="149"/>
      <c r="BG178" s="149"/>
      <c r="BH178" s="149"/>
      <c r="BI178" s="149"/>
      <c r="BJ178" s="149"/>
      <c r="BK178" s="149"/>
      <c r="BL178" s="149"/>
      <c r="BM178" s="149"/>
      <c r="BN178" s="149"/>
      <c r="BO178" s="149"/>
      <c r="BP178" s="149"/>
      <c r="BQ178" s="149"/>
      <c r="BR178" s="59">
        <f t="shared" si="114"/>
        <v>0</v>
      </c>
      <c r="BS178" s="63"/>
      <c r="BT178" s="76"/>
      <c r="BU178" s="60">
        <f t="shared" si="121"/>
        <v>0</v>
      </c>
      <c r="BV178" s="61">
        <f t="shared" si="122"/>
        <v>0</v>
      </c>
    </row>
    <row r="179" spans="2:74" ht="20.149999999999999" customHeight="1" x14ac:dyDescent="0.35">
      <c r="B179" s="147" t="s">
        <v>48</v>
      </c>
      <c r="C179" s="71"/>
      <c r="D179" s="326"/>
      <c r="E179" s="72" t="s">
        <v>39</v>
      </c>
      <c r="F179" s="151"/>
      <c r="G179" s="151"/>
      <c r="H179" s="151"/>
      <c r="I179" s="151"/>
      <c r="J179" s="151"/>
      <c r="K179" s="151"/>
      <c r="L179" s="151"/>
      <c r="M179" s="151"/>
      <c r="N179" s="151"/>
      <c r="O179" s="151"/>
      <c r="P179" s="151"/>
      <c r="Q179" s="151"/>
      <c r="R179" s="151"/>
      <c r="S179" s="151"/>
      <c r="T179" s="151"/>
      <c r="U179" s="151"/>
      <c r="V179" s="151"/>
      <c r="W179" s="151"/>
      <c r="X179" s="151"/>
      <c r="Y179" s="151"/>
      <c r="Z179" s="151"/>
      <c r="AA179" s="151"/>
      <c r="AB179" s="151"/>
      <c r="AC179" s="151"/>
      <c r="AD179" s="151"/>
      <c r="AE179" s="151"/>
      <c r="AF179" s="151"/>
      <c r="AG179" s="151"/>
      <c r="AH179" s="151"/>
      <c r="AI179" s="151"/>
      <c r="AJ179" s="151"/>
      <c r="AK179" s="151"/>
      <c r="AL179" s="151"/>
      <c r="AM179" s="151"/>
      <c r="AN179" s="151"/>
      <c r="AO179" s="151"/>
      <c r="AP179" s="151"/>
      <c r="AQ179" s="181"/>
      <c r="AR179" s="181"/>
      <c r="AS179" s="181"/>
      <c r="AT179" s="181"/>
      <c r="AU179" s="181"/>
      <c r="AV179" s="181"/>
      <c r="AW179" s="181"/>
      <c r="AX179" s="181"/>
      <c r="AY179" s="181"/>
      <c r="AZ179" s="181"/>
      <c r="BA179" s="181"/>
      <c r="BB179" s="181"/>
      <c r="BC179" s="181"/>
      <c r="BD179" s="181"/>
      <c r="BE179" s="181"/>
      <c r="BF179" s="181"/>
      <c r="BG179" s="181"/>
      <c r="BH179" s="181"/>
      <c r="BI179" s="181"/>
      <c r="BJ179" s="181"/>
      <c r="BK179" s="181"/>
      <c r="BL179" s="181"/>
      <c r="BM179" s="181"/>
      <c r="BN179" s="181"/>
      <c r="BO179" s="181"/>
      <c r="BP179" s="181"/>
      <c r="BQ179" s="181"/>
      <c r="BR179" s="73">
        <f t="shared" si="114"/>
        <v>0</v>
      </c>
      <c r="BS179" s="64">
        <f t="shared" ref="BS179" si="139">BS178*$BV$5</f>
        <v>0</v>
      </c>
      <c r="BT179" s="76"/>
      <c r="BU179" s="60">
        <f t="shared" si="121"/>
        <v>0</v>
      </c>
      <c r="BV179" s="61">
        <f t="shared" si="122"/>
        <v>0</v>
      </c>
    </row>
    <row r="180" spans="2:74" ht="20.149999999999999" customHeight="1" thickBot="1" x14ac:dyDescent="0.4">
      <c r="B180" s="62"/>
      <c r="C180" s="75"/>
      <c r="D180" s="327"/>
      <c r="E180" s="68" t="s">
        <v>50</v>
      </c>
      <c r="F180" s="151"/>
      <c r="G180" s="151"/>
      <c r="H180" s="151"/>
      <c r="I180" s="151"/>
      <c r="J180" s="151"/>
      <c r="K180" s="151"/>
      <c r="L180" s="151"/>
      <c r="M180" s="151"/>
      <c r="N180" s="151"/>
      <c r="O180" s="151"/>
      <c r="P180" s="151"/>
      <c r="Q180" s="151"/>
      <c r="R180" s="151"/>
      <c r="S180" s="151"/>
      <c r="T180" s="151"/>
      <c r="U180" s="151"/>
      <c r="V180" s="151"/>
      <c r="W180" s="151"/>
      <c r="X180" s="151"/>
      <c r="Y180" s="151"/>
      <c r="Z180" s="151"/>
      <c r="AA180" s="151"/>
      <c r="AB180" s="151"/>
      <c r="AC180" s="151"/>
      <c r="AD180" s="151"/>
      <c r="AE180" s="151"/>
      <c r="AF180" s="151"/>
      <c r="AG180" s="151"/>
      <c r="AH180" s="151"/>
      <c r="AI180" s="151"/>
      <c r="AJ180" s="151"/>
      <c r="AK180" s="151"/>
      <c r="AL180" s="151"/>
      <c r="AM180" s="151"/>
      <c r="AN180" s="151"/>
      <c r="AO180" s="151"/>
      <c r="AP180" s="151"/>
      <c r="AQ180" s="151"/>
      <c r="AR180" s="151"/>
      <c r="AS180" s="151"/>
      <c r="AT180" s="151"/>
      <c r="AU180" s="151"/>
      <c r="AV180" s="151"/>
      <c r="AW180" s="151"/>
      <c r="AX180" s="151"/>
      <c r="AY180" s="151"/>
      <c r="AZ180" s="151"/>
      <c r="BA180" s="151"/>
      <c r="BB180" s="151"/>
      <c r="BC180" s="151"/>
      <c r="BD180" s="151"/>
      <c r="BE180" s="151"/>
      <c r="BF180" s="151"/>
      <c r="BG180" s="151"/>
      <c r="BH180" s="151"/>
      <c r="BI180" s="151"/>
      <c r="BJ180" s="151"/>
      <c r="BK180" s="151"/>
      <c r="BL180" s="151"/>
      <c r="BM180" s="151"/>
      <c r="BN180" s="151"/>
      <c r="BO180" s="151"/>
      <c r="BP180" s="151"/>
      <c r="BQ180" s="151"/>
      <c r="BR180" s="74">
        <f t="shared" si="114"/>
        <v>0</v>
      </c>
      <c r="BS180" s="64">
        <f t="shared" ref="BS180" si="140">BS178*$BV$6</f>
        <v>0</v>
      </c>
      <c r="BT180" s="76"/>
      <c r="BU180" s="60">
        <f t="shared" si="121"/>
        <v>0</v>
      </c>
      <c r="BV180" s="61">
        <f t="shared" si="122"/>
        <v>0</v>
      </c>
    </row>
    <row r="181" spans="2:74" ht="20.149999999999999" customHeight="1" x14ac:dyDescent="0.35">
      <c r="B181" s="62" t="s">
        <v>37</v>
      </c>
      <c r="C181" s="65"/>
      <c r="D181" s="325"/>
      <c r="E181" s="70" t="s">
        <v>38</v>
      </c>
      <c r="F181" s="151"/>
      <c r="G181" s="151"/>
      <c r="H181" s="151"/>
      <c r="I181" s="151"/>
      <c r="J181" s="151"/>
      <c r="K181" s="151"/>
      <c r="L181" s="151"/>
      <c r="M181" s="151"/>
      <c r="N181" s="151"/>
      <c r="O181" s="151"/>
      <c r="P181" s="151"/>
      <c r="Q181" s="151"/>
      <c r="R181" s="151"/>
      <c r="S181" s="151"/>
      <c r="T181" s="151"/>
      <c r="U181" s="151"/>
      <c r="V181" s="151"/>
      <c r="W181" s="151"/>
      <c r="X181" s="151"/>
      <c r="Y181" s="151"/>
      <c r="Z181" s="151"/>
      <c r="AA181" s="151"/>
      <c r="AB181" s="151"/>
      <c r="AC181" s="151"/>
      <c r="AD181" s="151"/>
      <c r="AE181" s="151"/>
      <c r="AF181" s="151"/>
      <c r="AG181" s="151"/>
      <c r="AH181" s="151"/>
      <c r="AI181" s="151"/>
      <c r="AJ181" s="151"/>
      <c r="AK181" s="151"/>
      <c r="AL181" s="151"/>
      <c r="AM181" s="151"/>
      <c r="AN181" s="151"/>
      <c r="AO181" s="151"/>
      <c r="AP181" s="151"/>
      <c r="AQ181" s="149"/>
      <c r="AR181" s="149"/>
      <c r="AS181" s="149"/>
      <c r="AT181" s="149"/>
      <c r="AU181" s="149"/>
      <c r="AV181" s="149"/>
      <c r="AW181" s="149"/>
      <c r="AX181" s="149"/>
      <c r="AY181" s="149"/>
      <c r="AZ181" s="149"/>
      <c r="BA181" s="149"/>
      <c r="BB181" s="149"/>
      <c r="BC181" s="149"/>
      <c r="BD181" s="149"/>
      <c r="BE181" s="149"/>
      <c r="BF181" s="149"/>
      <c r="BG181" s="149"/>
      <c r="BH181" s="149"/>
      <c r="BI181" s="149"/>
      <c r="BJ181" s="149"/>
      <c r="BK181" s="149"/>
      <c r="BL181" s="149"/>
      <c r="BM181" s="149"/>
      <c r="BN181" s="149"/>
      <c r="BO181" s="149"/>
      <c r="BP181" s="149"/>
      <c r="BQ181" s="149"/>
      <c r="BR181" s="59">
        <f t="shared" si="114"/>
        <v>0</v>
      </c>
      <c r="BS181" s="63"/>
      <c r="BT181" s="76"/>
      <c r="BU181" s="60">
        <f t="shared" si="121"/>
        <v>0</v>
      </c>
      <c r="BV181" s="61">
        <f t="shared" si="122"/>
        <v>0</v>
      </c>
    </row>
    <row r="182" spans="2:74" ht="20.149999999999999" customHeight="1" x14ac:dyDescent="0.35">
      <c r="B182" s="147" t="s">
        <v>48</v>
      </c>
      <c r="C182" s="71"/>
      <c r="D182" s="326"/>
      <c r="E182" s="72" t="s">
        <v>39</v>
      </c>
      <c r="F182" s="151"/>
      <c r="G182" s="151"/>
      <c r="H182" s="151"/>
      <c r="I182" s="151"/>
      <c r="J182" s="151"/>
      <c r="K182" s="151"/>
      <c r="L182" s="151"/>
      <c r="M182" s="151"/>
      <c r="N182" s="151"/>
      <c r="O182" s="151"/>
      <c r="P182" s="151"/>
      <c r="Q182" s="151"/>
      <c r="R182" s="151"/>
      <c r="S182" s="151"/>
      <c r="T182" s="151"/>
      <c r="U182" s="151"/>
      <c r="V182" s="151"/>
      <c r="W182" s="151"/>
      <c r="X182" s="151"/>
      <c r="Y182" s="151"/>
      <c r="Z182" s="151"/>
      <c r="AA182" s="151"/>
      <c r="AB182" s="151"/>
      <c r="AC182" s="151"/>
      <c r="AD182" s="151"/>
      <c r="AE182" s="151"/>
      <c r="AF182" s="151"/>
      <c r="AG182" s="151"/>
      <c r="AH182" s="151"/>
      <c r="AI182" s="151"/>
      <c r="AJ182" s="151"/>
      <c r="AK182" s="151"/>
      <c r="AL182" s="151"/>
      <c r="AM182" s="151"/>
      <c r="AN182" s="151"/>
      <c r="AO182" s="151"/>
      <c r="AP182" s="151"/>
      <c r="AQ182" s="181"/>
      <c r="AR182" s="181"/>
      <c r="AS182" s="181"/>
      <c r="AT182" s="181"/>
      <c r="AU182" s="181"/>
      <c r="AV182" s="181"/>
      <c r="AW182" s="181"/>
      <c r="AX182" s="181"/>
      <c r="AY182" s="181"/>
      <c r="AZ182" s="181"/>
      <c r="BA182" s="181"/>
      <c r="BB182" s="181"/>
      <c r="BC182" s="181"/>
      <c r="BD182" s="181"/>
      <c r="BE182" s="181"/>
      <c r="BF182" s="181"/>
      <c r="BG182" s="181"/>
      <c r="BH182" s="181"/>
      <c r="BI182" s="181"/>
      <c r="BJ182" s="181"/>
      <c r="BK182" s="181"/>
      <c r="BL182" s="181"/>
      <c r="BM182" s="181"/>
      <c r="BN182" s="181"/>
      <c r="BO182" s="181"/>
      <c r="BP182" s="181"/>
      <c r="BQ182" s="181"/>
      <c r="BR182" s="73">
        <f t="shared" si="114"/>
        <v>0</v>
      </c>
      <c r="BS182" s="64">
        <f t="shared" ref="BS182" si="141">BS181*$BV$5</f>
        <v>0</v>
      </c>
      <c r="BT182" s="76"/>
      <c r="BU182" s="60">
        <f t="shared" si="121"/>
        <v>0</v>
      </c>
      <c r="BV182" s="61">
        <f t="shared" si="122"/>
        <v>0</v>
      </c>
    </row>
    <row r="183" spans="2:74" ht="20.149999999999999" customHeight="1" thickBot="1" x14ac:dyDescent="0.4">
      <c r="B183" s="62"/>
      <c r="C183" s="75"/>
      <c r="D183" s="327"/>
      <c r="E183" s="68" t="s">
        <v>50</v>
      </c>
      <c r="F183" s="151"/>
      <c r="G183" s="151"/>
      <c r="H183" s="151"/>
      <c r="I183" s="151"/>
      <c r="J183" s="151"/>
      <c r="K183" s="151"/>
      <c r="L183" s="151"/>
      <c r="M183" s="151"/>
      <c r="N183" s="151"/>
      <c r="O183" s="151"/>
      <c r="P183" s="151"/>
      <c r="Q183" s="151"/>
      <c r="R183" s="151"/>
      <c r="S183" s="151"/>
      <c r="T183" s="151"/>
      <c r="U183" s="151"/>
      <c r="V183" s="151"/>
      <c r="W183" s="151"/>
      <c r="X183" s="151"/>
      <c r="Y183" s="151"/>
      <c r="Z183" s="151"/>
      <c r="AA183" s="151"/>
      <c r="AB183" s="151"/>
      <c r="AC183" s="151"/>
      <c r="AD183" s="151"/>
      <c r="AE183" s="151"/>
      <c r="AF183" s="151"/>
      <c r="AG183" s="151"/>
      <c r="AH183" s="151"/>
      <c r="AI183" s="151"/>
      <c r="AJ183" s="151"/>
      <c r="AK183" s="151"/>
      <c r="AL183" s="151"/>
      <c r="AM183" s="151"/>
      <c r="AN183" s="151"/>
      <c r="AO183" s="151"/>
      <c r="AP183" s="151"/>
      <c r="AQ183" s="151"/>
      <c r="AR183" s="151"/>
      <c r="AS183" s="151"/>
      <c r="AT183" s="151"/>
      <c r="AU183" s="151"/>
      <c r="AV183" s="151"/>
      <c r="AW183" s="151"/>
      <c r="AX183" s="151"/>
      <c r="AY183" s="151"/>
      <c r="AZ183" s="151"/>
      <c r="BA183" s="151"/>
      <c r="BB183" s="151"/>
      <c r="BC183" s="151"/>
      <c r="BD183" s="151"/>
      <c r="BE183" s="151"/>
      <c r="BF183" s="151"/>
      <c r="BG183" s="151"/>
      <c r="BH183" s="151"/>
      <c r="BI183" s="151"/>
      <c r="BJ183" s="151"/>
      <c r="BK183" s="151"/>
      <c r="BL183" s="151"/>
      <c r="BM183" s="151"/>
      <c r="BN183" s="151"/>
      <c r="BO183" s="151"/>
      <c r="BP183" s="151"/>
      <c r="BQ183" s="151"/>
      <c r="BR183" s="74">
        <f t="shared" si="114"/>
        <v>0</v>
      </c>
      <c r="BS183" s="64">
        <f t="shared" ref="BS183" si="142">BS181*$BV$6</f>
        <v>0</v>
      </c>
      <c r="BT183" s="76"/>
      <c r="BU183" s="60">
        <f t="shared" si="121"/>
        <v>0</v>
      </c>
      <c r="BV183" s="61">
        <f t="shared" si="122"/>
        <v>0</v>
      </c>
    </row>
    <row r="184" spans="2:74" ht="20.149999999999999" customHeight="1" x14ac:dyDescent="0.35">
      <c r="B184" s="62" t="s">
        <v>37</v>
      </c>
      <c r="C184" s="65"/>
      <c r="D184" s="325"/>
      <c r="E184" s="70" t="s">
        <v>38</v>
      </c>
      <c r="F184" s="151"/>
      <c r="G184" s="151"/>
      <c r="H184" s="151"/>
      <c r="I184" s="151"/>
      <c r="J184" s="151"/>
      <c r="K184" s="151"/>
      <c r="L184" s="151"/>
      <c r="M184" s="151"/>
      <c r="N184" s="151"/>
      <c r="O184" s="151"/>
      <c r="P184" s="151"/>
      <c r="Q184" s="151"/>
      <c r="R184" s="151"/>
      <c r="S184" s="151"/>
      <c r="T184" s="151"/>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151"/>
      <c r="AP184" s="151"/>
      <c r="AQ184" s="149"/>
      <c r="AR184" s="149"/>
      <c r="AS184" s="149"/>
      <c r="AT184" s="149"/>
      <c r="AU184" s="149"/>
      <c r="AV184" s="149"/>
      <c r="AW184" s="149"/>
      <c r="AX184" s="149"/>
      <c r="AY184" s="149"/>
      <c r="AZ184" s="149"/>
      <c r="BA184" s="149"/>
      <c r="BB184" s="149"/>
      <c r="BC184" s="149"/>
      <c r="BD184" s="149"/>
      <c r="BE184" s="149"/>
      <c r="BF184" s="149"/>
      <c r="BG184" s="149"/>
      <c r="BH184" s="149"/>
      <c r="BI184" s="149"/>
      <c r="BJ184" s="149"/>
      <c r="BK184" s="149"/>
      <c r="BL184" s="149"/>
      <c r="BM184" s="149"/>
      <c r="BN184" s="149"/>
      <c r="BO184" s="149"/>
      <c r="BP184" s="149"/>
      <c r="BQ184" s="149"/>
      <c r="BR184" s="59">
        <f t="shared" si="114"/>
        <v>0</v>
      </c>
      <c r="BS184" s="63"/>
      <c r="BT184" s="76"/>
      <c r="BU184" s="60">
        <f t="shared" si="121"/>
        <v>0</v>
      </c>
      <c r="BV184" s="61">
        <f t="shared" si="122"/>
        <v>0</v>
      </c>
    </row>
    <row r="185" spans="2:74" ht="20.149999999999999" customHeight="1" x14ac:dyDescent="0.35">
      <c r="B185" s="147" t="s">
        <v>48</v>
      </c>
      <c r="C185" s="71"/>
      <c r="D185" s="326"/>
      <c r="E185" s="72" t="s">
        <v>39</v>
      </c>
      <c r="F185" s="151"/>
      <c r="G185" s="151"/>
      <c r="H185" s="151"/>
      <c r="I185" s="151"/>
      <c r="J185" s="151"/>
      <c r="K185" s="151"/>
      <c r="L185" s="151"/>
      <c r="M185" s="151"/>
      <c r="N185" s="151"/>
      <c r="O185" s="151"/>
      <c r="P185" s="151"/>
      <c r="Q185" s="151"/>
      <c r="R185" s="151"/>
      <c r="S185" s="151"/>
      <c r="T185" s="151"/>
      <c r="U185" s="151"/>
      <c r="V185" s="151"/>
      <c r="W185" s="151"/>
      <c r="X185" s="151"/>
      <c r="Y185" s="151"/>
      <c r="Z185" s="151"/>
      <c r="AA185" s="151"/>
      <c r="AB185" s="151"/>
      <c r="AC185" s="151"/>
      <c r="AD185" s="151"/>
      <c r="AE185" s="151"/>
      <c r="AF185" s="151"/>
      <c r="AG185" s="151"/>
      <c r="AH185" s="151"/>
      <c r="AI185" s="151"/>
      <c r="AJ185" s="151"/>
      <c r="AK185" s="151"/>
      <c r="AL185" s="151"/>
      <c r="AM185" s="151"/>
      <c r="AN185" s="151"/>
      <c r="AO185" s="151"/>
      <c r="AP185" s="151"/>
      <c r="AQ185" s="181"/>
      <c r="AR185" s="181"/>
      <c r="AS185" s="181"/>
      <c r="AT185" s="181"/>
      <c r="AU185" s="181"/>
      <c r="AV185" s="181"/>
      <c r="AW185" s="181"/>
      <c r="AX185" s="181"/>
      <c r="AY185" s="181"/>
      <c r="AZ185" s="181"/>
      <c r="BA185" s="181"/>
      <c r="BB185" s="181"/>
      <c r="BC185" s="181"/>
      <c r="BD185" s="181"/>
      <c r="BE185" s="181"/>
      <c r="BF185" s="181"/>
      <c r="BG185" s="181"/>
      <c r="BH185" s="181"/>
      <c r="BI185" s="181"/>
      <c r="BJ185" s="181"/>
      <c r="BK185" s="181"/>
      <c r="BL185" s="181"/>
      <c r="BM185" s="181"/>
      <c r="BN185" s="181"/>
      <c r="BO185" s="181"/>
      <c r="BP185" s="181"/>
      <c r="BQ185" s="181"/>
      <c r="BR185" s="73">
        <f t="shared" si="114"/>
        <v>0</v>
      </c>
      <c r="BS185" s="64">
        <f t="shared" ref="BS185" si="143">BS184*$BV$5</f>
        <v>0</v>
      </c>
      <c r="BT185" s="76"/>
      <c r="BU185" s="60">
        <f t="shared" si="121"/>
        <v>0</v>
      </c>
      <c r="BV185" s="61">
        <f t="shared" si="122"/>
        <v>0</v>
      </c>
    </row>
    <row r="186" spans="2:74" ht="20.149999999999999" customHeight="1" thickBot="1" x14ac:dyDescent="0.4">
      <c r="B186" s="62"/>
      <c r="C186" s="75"/>
      <c r="D186" s="327"/>
      <c r="E186" s="68" t="s">
        <v>50</v>
      </c>
      <c r="F186" s="151"/>
      <c r="G186" s="151"/>
      <c r="H186" s="151"/>
      <c r="I186" s="151"/>
      <c r="J186" s="151"/>
      <c r="K186" s="151"/>
      <c r="L186" s="151"/>
      <c r="M186" s="151"/>
      <c r="N186" s="151"/>
      <c r="O186" s="151"/>
      <c r="P186" s="151"/>
      <c r="Q186" s="151"/>
      <c r="R186" s="151"/>
      <c r="S186" s="151"/>
      <c r="T186" s="151"/>
      <c r="U186" s="151"/>
      <c r="V186" s="151"/>
      <c r="W186" s="151"/>
      <c r="X186" s="151"/>
      <c r="Y186" s="151"/>
      <c r="Z186" s="151"/>
      <c r="AA186" s="151"/>
      <c r="AB186" s="151"/>
      <c r="AC186" s="151"/>
      <c r="AD186" s="151"/>
      <c r="AE186" s="151"/>
      <c r="AF186" s="151"/>
      <c r="AG186" s="151"/>
      <c r="AH186" s="151"/>
      <c r="AI186" s="151"/>
      <c r="AJ186" s="151"/>
      <c r="AK186" s="151"/>
      <c r="AL186" s="151"/>
      <c r="AM186" s="151"/>
      <c r="AN186" s="151"/>
      <c r="AO186" s="151"/>
      <c r="AP186" s="151"/>
      <c r="AQ186" s="151"/>
      <c r="AR186" s="151"/>
      <c r="AS186" s="151"/>
      <c r="AT186" s="151"/>
      <c r="AU186" s="151"/>
      <c r="AV186" s="151"/>
      <c r="AW186" s="151"/>
      <c r="AX186" s="151"/>
      <c r="AY186" s="151"/>
      <c r="AZ186" s="151"/>
      <c r="BA186" s="151"/>
      <c r="BB186" s="151"/>
      <c r="BC186" s="151"/>
      <c r="BD186" s="151"/>
      <c r="BE186" s="151"/>
      <c r="BF186" s="151"/>
      <c r="BG186" s="151"/>
      <c r="BH186" s="151"/>
      <c r="BI186" s="151"/>
      <c r="BJ186" s="151"/>
      <c r="BK186" s="151"/>
      <c r="BL186" s="151"/>
      <c r="BM186" s="151"/>
      <c r="BN186" s="151"/>
      <c r="BO186" s="151"/>
      <c r="BP186" s="151"/>
      <c r="BQ186" s="151"/>
      <c r="BR186" s="74">
        <f t="shared" si="114"/>
        <v>0</v>
      </c>
      <c r="BS186" s="64">
        <f t="shared" ref="BS186" si="144">BS184*$BV$6</f>
        <v>0</v>
      </c>
      <c r="BT186" s="76"/>
      <c r="BU186" s="60">
        <f t="shared" si="121"/>
        <v>0</v>
      </c>
      <c r="BV186" s="61">
        <f t="shared" si="122"/>
        <v>0</v>
      </c>
    </row>
    <row r="187" spans="2:74" ht="20.149999999999999" customHeight="1" x14ac:dyDescent="0.35">
      <c r="B187" s="62" t="s">
        <v>37</v>
      </c>
      <c r="C187" s="65"/>
      <c r="D187" s="325"/>
      <c r="E187" s="70" t="s">
        <v>38</v>
      </c>
      <c r="F187" s="151"/>
      <c r="G187" s="151"/>
      <c r="H187" s="151"/>
      <c r="I187" s="151"/>
      <c r="J187" s="151"/>
      <c r="K187" s="151"/>
      <c r="L187" s="151"/>
      <c r="M187" s="151"/>
      <c r="N187" s="151"/>
      <c r="O187" s="151"/>
      <c r="P187" s="151"/>
      <c r="Q187" s="151"/>
      <c r="R187" s="151"/>
      <c r="S187" s="151"/>
      <c r="T187" s="151"/>
      <c r="U187" s="151"/>
      <c r="V187" s="151"/>
      <c r="W187" s="151"/>
      <c r="X187" s="151"/>
      <c r="Y187" s="151"/>
      <c r="Z187" s="151"/>
      <c r="AA187" s="151"/>
      <c r="AB187" s="151"/>
      <c r="AC187" s="151"/>
      <c r="AD187" s="151"/>
      <c r="AE187" s="151"/>
      <c r="AF187" s="151"/>
      <c r="AG187" s="151"/>
      <c r="AH187" s="151"/>
      <c r="AI187" s="151"/>
      <c r="AJ187" s="151"/>
      <c r="AK187" s="151"/>
      <c r="AL187" s="151"/>
      <c r="AM187" s="151"/>
      <c r="AN187" s="151"/>
      <c r="AO187" s="151"/>
      <c r="AP187" s="151"/>
      <c r="AQ187" s="149"/>
      <c r="AR187" s="149"/>
      <c r="AS187" s="149"/>
      <c r="AT187" s="149"/>
      <c r="AU187" s="149"/>
      <c r="AV187" s="149"/>
      <c r="AW187" s="149"/>
      <c r="AX187" s="149"/>
      <c r="AY187" s="149"/>
      <c r="AZ187" s="149"/>
      <c r="BA187" s="149"/>
      <c r="BB187" s="149"/>
      <c r="BC187" s="149"/>
      <c r="BD187" s="149"/>
      <c r="BE187" s="149"/>
      <c r="BF187" s="149"/>
      <c r="BG187" s="149"/>
      <c r="BH187" s="149"/>
      <c r="BI187" s="149"/>
      <c r="BJ187" s="149"/>
      <c r="BK187" s="149"/>
      <c r="BL187" s="149"/>
      <c r="BM187" s="149"/>
      <c r="BN187" s="149"/>
      <c r="BO187" s="149"/>
      <c r="BP187" s="149"/>
      <c r="BQ187" s="149"/>
      <c r="BR187" s="59">
        <f t="shared" si="114"/>
        <v>0</v>
      </c>
      <c r="BS187" s="63"/>
      <c r="BT187" s="76"/>
      <c r="BU187" s="60">
        <f t="shared" si="121"/>
        <v>0</v>
      </c>
      <c r="BV187" s="61">
        <f t="shared" si="122"/>
        <v>0</v>
      </c>
    </row>
    <row r="188" spans="2:74" ht="20.149999999999999" customHeight="1" x14ac:dyDescent="0.35">
      <c r="B188" s="147" t="s">
        <v>48</v>
      </c>
      <c r="C188" s="71"/>
      <c r="D188" s="326"/>
      <c r="E188" s="72" t="s">
        <v>39</v>
      </c>
      <c r="F188" s="151"/>
      <c r="G188" s="151"/>
      <c r="H188" s="151"/>
      <c r="I188" s="151"/>
      <c r="J188" s="151"/>
      <c r="K188" s="151"/>
      <c r="L188" s="151"/>
      <c r="M188" s="151"/>
      <c r="N188" s="151"/>
      <c r="O188" s="151"/>
      <c r="P188" s="151"/>
      <c r="Q188" s="151"/>
      <c r="R188" s="151"/>
      <c r="S188" s="151"/>
      <c r="T188" s="151"/>
      <c r="U188" s="151"/>
      <c r="V188" s="151"/>
      <c r="W188" s="151"/>
      <c r="X188" s="151"/>
      <c r="Y188" s="151"/>
      <c r="Z188" s="151"/>
      <c r="AA188" s="151"/>
      <c r="AB188" s="151"/>
      <c r="AC188" s="151"/>
      <c r="AD188" s="151"/>
      <c r="AE188" s="151"/>
      <c r="AF188" s="151"/>
      <c r="AG188" s="151"/>
      <c r="AH188" s="151"/>
      <c r="AI188" s="151"/>
      <c r="AJ188" s="151"/>
      <c r="AK188" s="151"/>
      <c r="AL188" s="151"/>
      <c r="AM188" s="151"/>
      <c r="AN188" s="151"/>
      <c r="AO188" s="151"/>
      <c r="AP188" s="151"/>
      <c r="AQ188" s="181"/>
      <c r="AR188" s="181"/>
      <c r="AS188" s="181"/>
      <c r="AT188" s="181"/>
      <c r="AU188" s="181"/>
      <c r="AV188" s="181"/>
      <c r="AW188" s="181"/>
      <c r="AX188" s="181"/>
      <c r="AY188" s="181"/>
      <c r="AZ188" s="181"/>
      <c r="BA188" s="181"/>
      <c r="BB188" s="181"/>
      <c r="BC188" s="181"/>
      <c r="BD188" s="181"/>
      <c r="BE188" s="181"/>
      <c r="BF188" s="181"/>
      <c r="BG188" s="181"/>
      <c r="BH188" s="181"/>
      <c r="BI188" s="181"/>
      <c r="BJ188" s="181"/>
      <c r="BK188" s="181"/>
      <c r="BL188" s="181"/>
      <c r="BM188" s="181"/>
      <c r="BN188" s="181"/>
      <c r="BO188" s="181"/>
      <c r="BP188" s="181"/>
      <c r="BQ188" s="181"/>
      <c r="BR188" s="73">
        <f t="shared" si="114"/>
        <v>0</v>
      </c>
      <c r="BS188" s="64">
        <f t="shared" ref="BS188" si="145">BS187*$BV$5</f>
        <v>0</v>
      </c>
      <c r="BT188" s="76"/>
      <c r="BU188" s="60">
        <f t="shared" si="121"/>
        <v>0</v>
      </c>
      <c r="BV188" s="61">
        <f t="shared" si="122"/>
        <v>0</v>
      </c>
    </row>
    <row r="189" spans="2:74" ht="20.149999999999999" customHeight="1" thickBot="1" x14ac:dyDescent="0.4">
      <c r="B189" s="62"/>
      <c r="C189" s="75"/>
      <c r="D189" s="327"/>
      <c r="E189" s="68" t="s">
        <v>50</v>
      </c>
      <c r="F189" s="151"/>
      <c r="G189" s="151"/>
      <c r="H189" s="151"/>
      <c r="I189" s="151"/>
      <c r="J189" s="151"/>
      <c r="K189" s="151"/>
      <c r="L189" s="151"/>
      <c r="M189" s="151"/>
      <c r="N189" s="151"/>
      <c r="O189" s="151"/>
      <c r="P189" s="151"/>
      <c r="Q189" s="151"/>
      <c r="R189" s="151"/>
      <c r="S189" s="151"/>
      <c r="T189" s="151"/>
      <c r="U189" s="151"/>
      <c r="V189" s="151"/>
      <c r="W189" s="151"/>
      <c r="X189" s="151"/>
      <c r="Y189" s="151"/>
      <c r="Z189" s="151"/>
      <c r="AA189" s="151"/>
      <c r="AB189" s="151"/>
      <c r="AC189" s="151"/>
      <c r="AD189" s="151"/>
      <c r="AE189" s="151"/>
      <c r="AF189" s="151"/>
      <c r="AG189" s="151"/>
      <c r="AH189" s="151"/>
      <c r="AI189" s="151"/>
      <c r="AJ189" s="151"/>
      <c r="AK189" s="151"/>
      <c r="AL189" s="151"/>
      <c r="AM189" s="151"/>
      <c r="AN189" s="151"/>
      <c r="AO189" s="151"/>
      <c r="AP189" s="151"/>
      <c r="AQ189" s="151"/>
      <c r="AR189" s="151"/>
      <c r="AS189" s="151"/>
      <c r="AT189" s="151"/>
      <c r="AU189" s="151"/>
      <c r="AV189" s="151"/>
      <c r="AW189" s="151"/>
      <c r="AX189" s="151"/>
      <c r="AY189" s="151"/>
      <c r="AZ189" s="151"/>
      <c r="BA189" s="151"/>
      <c r="BB189" s="151"/>
      <c r="BC189" s="151"/>
      <c r="BD189" s="151"/>
      <c r="BE189" s="151"/>
      <c r="BF189" s="151"/>
      <c r="BG189" s="151"/>
      <c r="BH189" s="151"/>
      <c r="BI189" s="151"/>
      <c r="BJ189" s="151"/>
      <c r="BK189" s="151"/>
      <c r="BL189" s="151"/>
      <c r="BM189" s="151"/>
      <c r="BN189" s="151"/>
      <c r="BO189" s="151"/>
      <c r="BP189" s="151"/>
      <c r="BQ189" s="151"/>
      <c r="BR189" s="74">
        <f t="shared" si="114"/>
        <v>0</v>
      </c>
      <c r="BS189" s="64">
        <f t="shared" ref="BS189" si="146">BS187*$BV$6</f>
        <v>0</v>
      </c>
      <c r="BT189" s="76"/>
      <c r="BU189" s="60">
        <f t="shared" si="121"/>
        <v>0</v>
      </c>
      <c r="BV189" s="61">
        <f t="shared" si="122"/>
        <v>0</v>
      </c>
    </row>
    <row r="190" spans="2:74" ht="20.149999999999999" customHeight="1" x14ac:dyDescent="0.35">
      <c r="B190" s="62" t="s">
        <v>37</v>
      </c>
      <c r="C190" s="65"/>
      <c r="D190" s="325"/>
      <c r="E190" s="70" t="s">
        <v>38</v>
      </c>
      <c r="F190" s="151"/>
      <c r="G190" s="151"/>
      <c r="H190" s="151"/>
      <c r="I190" s="151"/>
      <c r="J190" s="151"/>
      <c r="K190" s="151"/>
      <c r="L190" s="151"/>
      <c r="M190" s="151"/>
      <c r="N190" s="151"/>
      <c r="O190" s="151"/>
      <c r="P190" s="151"/>
      <c r="Q190" s="151"/>
      <c r="R190" s="151"/>
      <c r="S190" s="151"/>
      <c r="T190" s="151"/>
      <c r="U190" s="151"/>
      <c r="V190" s="151"/>
      <c r="W190" s="151"/>
      <c r="X190" s="151"/>
      <c r="Y190" s="151"/>
      <c r="Z190" s="151"/>
      <c r="AA190" s="151"/>
      <c r="AB190" s="151"/>
      <c r="AC190" s="151"/>
      <c r="AD190" s="151"/>
      <c r="AE190" s="151"/>
      <c r="AF190" s="151"/>
      <c r="AG190" s="151"/>
      <c r="AH190" s="151"/>
      <c r="AI190" s="151"/>
      <c r="AJ190" s="151"/>
      <c r="AK190" s="151"/>
      <c r="AL190" s="151"/>
      <c r="AM190" s="151"/>
      <c r="AN190" s="151"/>
      <c r="AO190" s="151"/>
      <c r="AP190" s="151"/>
      <c r="AQ190" s="149"/>
      <c r="AR190" s="149"/>
      <c r="AS190" s="149"/>
      <c r="AT190" s="149"/>
      <c r="AU190" s="149"/>
      <c r="AV190" s="149"/>
      <c r="AW190" s="149"/>
      <c r="AX190" s="149"/>
      <c r="AY190" s="149"/>
      <c r="AZ190" s="149"/>
      <c r="BA190" s="149"/>
      <c r="BB190" s="149"/>
      <c r="BC190" s="149"/>
      <c r="BD190" s="149"/>
      <c r="BE190" s="149"/>
      <c r="BF190" s="149"/>
      <c r="BG190" s="149"/>
      <c r="BH190" s="149"/>
      <c r="BI190" s="149"/>
      <c r="BJ190" s="149"/>
      <c r="BK190" s="149"/>
      <c r="BL190" s="149"/>
      <c r="BM190" s="149"/>
      <c r="BN190" s="149"/>
      <c r="BO190" s="149"/>
      <c r="BP190" s="149"/>
      <c r="BQ190" s="149"/>
      <c r="BR190" s="59">
        <f t="shared" si="114"/>
        <v>0</v>
      </c>
      <c r="BS190" s="63"/>
      <c r="BT190" s="76"/>
      <c r="BU190" s="60">
        <f t="shared" si="121"/>
        <v>0</v>
      </c>
      <c r="BV190" s="61">
        <f t="shared" si="122"/>
        <v>0</v>
      </c>
    </row>
    <row r="191" spans="2:74" ht="20.149999999999999" customHeight="1" x14ac:dyDescent="0.35">
      <c r="B191" s="147" t="s">
        <v>48</v>
      </c>
      <c r="C191" s="71"/>
      <c r="D191" s="326"/>
      <c r="E191" s="72" t="s">
        <v>39</v>
      </c>
      <c r="F191" s="151"/>
      <c r="G191" s="151"/>
      <c r="H191" s="151"/>
      <c r="I191" s="151"/>
      <c r="J191" s="151"/>
      <c r="K191" s="151"/>
      <c r="L191" s="151"/>
      <c r="M191" s="151"/>
      <c r="N191" s="151"/>
      <c r="O191" s="151"/>
      <c r="P191" s="151"/>
      <c r="Q191" s="151"/>
      <c r="R191" s="151"/>
      <c r="S191" s="151"/>
      <c r="T191" s="151"/>
      <c r="U191" s="151"/>
      <c r="V191" s="151"/>
      <c r="W191" s="151"/>
      <c r="X191" s="151"/>
      <c r="Y191" s="151"/>
      <c r="Z191" s="151"/>
      <c r="AA191" s="151"/>
      <c r="AB191" s="151"/>
      <c r="AC191" s="151"/>
      <c r="AD191" s="151"/>
      <c r="AE191" s="151"/>
      <c r="AF191" s="151"/>
      <c r="AG191" s="151"/>
      <c r="AH191" s="151"/>
      <c r="AI191" s="151"/>
      <c r="AJ191" s="151"/>
      <c r="AK191" s="151"/>
      <c r="AL191" s="151"/>
      <c r="AM191" s="151"/>
      <c r="AN191" s="151"/>
      <c r="AO191" s="151"/>
      <c r="AP191" s="151"/>
      <c r="AQ191" s="181"/>
      <c r="AR191" s="181"/>
      <c r="AS191" s="181"/>
      <c r="AT191" s="181"/>
      <c r="AU191" s="181"/>
      <c r="AV191" s="181"/>
      <c r="AW191" s="181"/>
      <c r="AX191" s="181"/>
      <c r="AY191" s="181"/>
      <c r="AZ191" s="181"/>
      <c r="BA191" s="181"/>
      <c r="BB191" s="181"/>
      <c r="BC191" s="181"/>
      <c r="BD191" s="181"/>
      <c r="BE191" s="181"/>
      <c r="BF191" s="181"/>
      <c r="BG191" s="181"/>
      <c r="BH191" s="181"/>
      <c r="BI191" s="181"/>
      <c r="BJ191" s="181"/>
      <c r="BK191" s="181"/>
      <c r="BL191" s="181"/>
      <c r="BM191" s="181"/>
      <c r="BN191" s="181"/>
      <c r="BO191" s="181"/>
      <c r="BP191" s="181"/>
      <c r="BQ191" s="181"/>
      <c r="BR191" s="73">
        <f t="shared" si="114"/>
        <v>0</v>
      </c>
      <c r="BS191" s="64">
        <f t="shared" ref="BS191" si="147">BS190*$BV$5</f>
        <v>0</v>
      </c>
      <c r="BT191" s="76"/>
      <c r="BU191" s="60">
        <f t="shared" si="121"/>
        <v>0</v>
      </c>
      <c r="BV191" s="61">
        <f t="shared" si="122"/>
        <v>0</v>
      </c>
    </row>
    <row r="192" spans="2:74" ht="20.149999999999999" customHeight="1" thickBot="1" x14ac:dyDescent="0.4">
      <c r="B192" s="62"/>
      <c r="C192" s="75"/>
      <c r="D192" s="327"/>
      <c r="E192" s="68" t="s">
        <v>50</v>
      </c>
      <c r="F192" s="151"/>
      <c r="G192" s="151"/>
      <c r="H192" s="151"/>
      <c r="I192" s="151"/>
      <c r="J192" s="151"/>
      <c r="K192" s="151"/>
      <c r="L192" s="151"/>
      <c r="M192" s="151"/>
      <c r="N192" s="151"/>
      <c r="O192" s="151"/>
      <c r="P192" s="151"/>
      <c r="Q192" s="151"/>
      <c r="R192" s="151"/>
      <c r="S192" s="151"/>
      <c r="T192" s="151"/>
      <c r="U192" s="151"/>
      <c r="V192" s="151"/>
      <c r="W192" s="151"/>
      <c r="X192" s="151"/>
      <c r="Y192" s="151"/>
      <c r="Z192" s="151"/>
      <c r="AA192" s="151"/>
      <c r="AB192" s="151"/>
      <c r="AC192" s="151"/>
      <c r="AD192" s="151"/>
      <c r="AE192" s="151"/>
      <c r="AF192" s="151"/>
      <c r="AG192" s="151"/>
      <c r="AH192" s="151"/>
      <c r="AI192" s="151"/>
      <c r="AJ192" s="151"/>
      <c r="AK192" s="151"/>
      <c r="AL192" s="151"/>
      <c r="AM192" s="151"/>
      <c r="AN192" s="151"/>
      <c r="AO192" s="151"/>
      <c r="AP192" s="151"/>
      <c r="AQ192" s="151"/>
      <c r="AR192" s="151"/>
      <c r="AS192" s="151"/>
      <c r="AT192" s="151"/>
      <c r="AU192" s="151"/>
      <c r="AV192" s="151"/>
      <c r="AW192" s="151"/>
      <c r="AX192" s="151"/>
      <c r="AY192" s="151"/>
      <c r="AZ192" s="151"/>
      <c r="BA192" s="151"/>
      <c r="BB192" s="151"/>
      <c r="BC192" s="151"/>
      <c r="BD192" s="151"/>
      <c r="BE192" s="151"/>
      <c r="BF192" s="151"/>
      <c r="BG192" s="151"/>
      <c r="BH192" s="151"/>
      <c r="BI192" s="151"/>
      <c r="BJ192" s="151"/>
      <c r="BK192" s="151"/>
      <c r="BL192" s="151"/>
      <c r="BM192" s="151"/>
      <c r="BN192" s="151"/>
      <c r="BO192" s="151"/>
      <c r="BP192" s="151"/>
      <c r="BQ192" s="151"/>
      <c r="BR192" s="74">
        <f t="shared" si="114"/>
        <v>0</v>
      </c>
      <c r="BS192" s="64">
        <f t="shared" ref="BS192" si="148">BS190*$BV$6</f>
        <v>0</v>
      </c>
      <c r="BT192" s="76"/>
      <c r="BU192" s="60">
        <f t="shared" si="121"/>
        <v>0</v>
      </c>
      <c r="BV192" s="61">
        <f t="shared" si="122"/>
        <v>0</v>
      </c>
    </row>
    <row r="193" spans="2:74" ht="20.149999999999999" customHeight="1" x14ac:dyDescent="0.35">
      <c r="B193" s="62" t="s">
        <v>37</v>
      </c>
      <c r="C193" s="65"/>
      <c r="D193" s="325"/>
      <c r="E193" s="70" t="s">
        <v>38</v>
      </c>
      <c r="F193" s="151"/>
      <c r="G193" s="151"/>
      <c r="H193" s="151"/>
      <c r="I193" s="151"/>
      <c r="J193" s="151"/>
      <c r="K193" s="151"/>
      <c r="L193" s="151"/>
      <c r="M193" s="151"/>
      <c r="N193" s="151"/>
      <c r="O193" s="151"/>
      <c r="P193" s="151"/>
      <c r="Q193" s="151"/>
      <c r="R193" s="151"/>
      <c r="S193" s="151"/>
      <c r="T193" s="151"/>
      <c r="U193" s="151"/>
      <c r="V193" s="151"/>
      <c r="W193" s="151"/>
      <c r="X193" s="151"/>
      <c r="Y193" s="151"/>
      <c r="Z193" s="151"/>
      <c r="AA193" s="151"/>
      <c r="AB193" s="151"/>
      <c r="AC193" s="151"/>
      <c r="AD193" s="151"/>
      <c r="AE193" s="151"/>
      <c r="AF193" s="151"/>
      <c r="AG193" s="151"/>
      <c r="AH193" s="151"/>
      <c r="AI193" s="151"/>
      <c r="AJ193" s="151"/>
      <c r="AK193" s="151"/>
      <c r="AL193" s="151"/>
      <c r="AM193" s="151"/>
      <c r="AN193" s="151"/>
      <c r="AO193" s="151"/>
      <c r="AP193" s="151"/>
      <c r="AQ193" s="149"/>
      <c r="AR193" s="149"/>
      <c r="AS193" s="149"/>
      <c r="AT193" s="149"/>
      <c r="AU193" s="149"/>
      <c r="AV193" s="149"/>
      <c r="AW193" s="149"/>
      <c r="AX193" s="149"/>
      <c r="AY193" s="149"/>
      <c r="AZ193" s="149"/>
      <c r="BA193" s="149"/>
      <c r="BB193" s="149"/>
      <c r="BC193" s="149"/>
      <c r="BD193" s="149"/>
      <c r="BE193" s="149"/>
      <c r="BF193" s="149"/>
      <c r="BG193" s="149"/>
      <c r="BH193" s="149"/>
      <c r="BI193" s="149"/>
      <c r="BJ193" s="149"/>
      <c r="BK193" s="149"/>
      <c r="BL193" s="149"/>
      <c r="BM193" s="149"/>
      <c r="BN193" s="149"/>
      <c r="BO193" s="149"/>
      <c r="BP193" s="149"/>
      <c r="BQ193" s="149"/>
      <c r="BR193" s="59">
        <f t="shared" si="114"/>
        <v>0</v>
      </c>
      <c r="BS193" s="63"/>
      <c r="BT193" s="76"/>
      <c r="BU193" s="60">
        <f t="shared" si="121"/>
        <v>0</v>
      </c>
      <c r="BV193" s="61">
        <f t="shared" si="122"/>
        <v>0</v>
      </c>
    </row>
    <row r="194" spans="2:74" ht="20.149999999999999" customHeight="1" x14ac:dyDescent="0.35">
      <c r="B194" s="147" t="s">
        <v>48</v>
      </c>
      <c r="C194" s="71"/>
      <c r="D194" s="326"/>
      <c r="E194" s="72" t="s">
        <v>39</v>
      </c>
      <c r="F194" s="151"/>
      <c r="G194" s="151"/>
      <c r="H194" s="151"/>
      <c r="I194" s="151"/>
      <c r="J194" s="151"/>
      <c r="K194" s="151"/>
      <c r="L194" s="151"/>
      <c r="M194" s="151"/>
      <c r="N194" s="151"/>
      <c r="O194" s="151"/>
      <c r="P194" s="151"/>
      <c r="Q194" s="151"/>
      <c r="R194" s="151"/>
      <c r="S194" s="151"/>
      <c r="T194" s="151"/>
      <c r="U194" s="151"/>
      <c r="V194" s="151"/>
      <c r="W194" s="151"/>
      <c r="X194" s="151"/>
      <c r="Y194" s="151"/>
      <c r="Z194" s="151"/>
      <c r="AA194" s="151"/>
      <c r="AB194" s="151"/>
      <c r="AC194" s="151"/>
      <c r="AD194" s="151"/>
      <c r="AE194" s="151"/>
      <c r="AF194" s="151"/>
      <c r="AG194" s="151"/>
      <c r="AH194" s="151"/>
      <c r="AI194" s="151"/>
      <c r="AJ194" s="151"/>
      <c r="AK194" s="151"/>
      <c r="AL194" s="151"/>
      <c r="AM194" s="151"/>
      <c r="AN194" s="151"/>
      <c r="AO194" s="151"/>
      <c r="AP194" s="151"/>
      <c r="AQ194" s="181"/>
      <c r="AR194" s="181"/>
      <c r="AS194" s="181"/>
      <c r="AT194" s="181"/>
      <c r="AU194" s="181"/>
      <c r="AV194" s="181"/>
      <c r="AW194" s="181"/>
      <c r="AX194" s="181"/>
      <c r="AY194" s="181"/>
      <c r="AZ194" s="181"/>
      <c r="BA194" s="181"/>
      <c r="BB194" s="181"/>
      <c r="BC194" s="181"/>
      <c r="BD194" s="181"/>
      <c r="BE194" s="181"/>
      <c r="BF194" s="181"/>
      <c r="BG194" s="181"/>
      <c r="BH194" s="181"/>
      <c r="BI194" s="181"/>
      <c r="BJ194" s="181"/>
      <c r="BK194" s="181"/>
      <c r="BL194" s="181"/>
      <c r="BM194" s="181"/>
      <c r="BN194" s="181"/>
      <c r="BO194" s="181"/>
      <c r="BP194" s="181"/>
      <c r="BQ194" s="181"/>
      <c r="BR194" s="73">
        <f t="shared" si="114"/>
        <v>0</v>
      </c>
      <c r="BS194" s="64">
        <f t="shared" ref="BS194" si="149">BS193*$BV$5</f>
        <v>0</v>
      </c>
      <c r="BT194" s="76"/>
      <c r="BU194" s="60">
        <f t="shared" si="121"/>
        <v>0</v>
      </c>
      <c r="BV194" s="61">
        <f t="shared" si="122"/>
        <v>0</v>
      </c>
    </row>
    <row r="195" spans="2:74" ht="20.149999999999999" customHeight="1" thickBot="1" x14ac:dyDescent="0.4">
      <c r="B195" s="62"/>
      <c r="C195" s="75"/>
      <c r="D195" s="327"/>
      <c r="E195" s="68" t="s">
        <v>50</v>
      </c>
      <c r="F195" s="151"/>
      <c r="G195" s="151"/>
      <c r="H195" s="151"/>
      <c r="I195" s="151"/>
      <c r="J195" s="151"/>
      <c r="K195" s="151"/>
      <c r="L195" s="151"/>
      <c r="M195" s="151"/>
      <c r="N195" s="151"/>
      <c r="O195" s="151"/>
      <c r="P195" s="151"/>
      <c r="Q195" s="151"/>
      <c r="R195" s="151"/>
      <c r="S195" s="151"/>
      <c r="T195" s="151"/>
      <c r="U195" s="151"/>
      <c r="V195" s="151"/>
      <c r="W195" s="151"/>
      <c r="X195" s="151"/>
      <c r="Y195" s="151"/>
      <c r="Z195" s="151"/>
      <c r="AA195" s="151"/>
      <c r="AB195" s="151"/>
      <c r="AC195" s="151"/>
      <c r="AD195" s="151"/>
      <c r="AE195" s="151"/>
      <c r="AF195" s="151"/>
      <c r="AG195" s="151"/>
      <c r="AH195" s="151"/>
      <c r="AI195" s="151"/>
      <c r="AJ195" s="151"/>
      <c r="AK195" s="151"/>
      <c r="AL195" s="151"/>
      <c r="AM195" s="151"/>
      <c r="AN195" s="151"/>
      <c r="AO195" s="151"/>
      <c r="AP195" s="151"/>
      <c r="AQ195" s="151"/>
      <c r="AR195" s="151"/>
      <c r="AS195" s="151"/>
      <c r="AT195" s="151"/>
      <c r="AU195" s="151"/>
      <c r="AV195" s="151"/>
      <c r="AW195" s="151"/>
      <c r="AX195" s="151"/>
      <c r="AY195" s="151"/>
      <c r="AZ195" s="151"/>
      <c r="BA195" s="151"/>
      <c r="BB195" s="151"/>
      <c r="BC195" s="151"/>
      <c r="BD195" s="151"/>
      <c r="BE195" s="151"/>
      <c r="BF195" s="151"/>
      <c r="BG195" s="151"/>
      <c r="BH195" s="151"/>
      <c r="BI195" s="151"/>
      <c r="BJ195" s="151"/>
      <c r="BK195" s="151"/>
      <c r="BL195" s="151"/>
      <c r="BM195" s="151"/>
      <c r="BN195" s="151"/>
      <c r="BO195" s="151"/>
      <c r="BP195" s="151"/>
      <c r="BQ195" s="151"/>
      <c r="BR195" s="74">
        <f t="shared" si="114"/>
        <v>0</v>
      </c>
      <c r="BS195" s="64">
        <f t="shared" ref="BS195" si="150">BS193*$BV$6</f>
        <v>0</v>
      </c>
      <c r="BT195" s="76"/>
      <c r="BU195" s="60">
        <f t="shared" si="121"/>
        <v>0</v>
      </c>
      <c r="BV195" s="61">
        <f t="shared" si="122"/>
        <v>0</v>
      </c>
    </row>
    <row r="196" spans="2:74" ht="20.149999999999999" customHeight="1" x14ac:dyDescent="0.35">
      <c r="B196" s="62" t="s">
        <v>37</v>
      </c>
      <c r="C196" s="65"/>
      <c r="D196" s="325"/>
      <c r="E196" s="70" t="s">
        <v>38</v>
      </c>
      <c r="F196" s="151"/>
      <c r="G196" s="151"/>
      <c r="H196" s="151"/>
      <c r="I196" s="151"/>
      <c r="J196" s="151"/>
      <c r="K196" s="151"/>
      <c r="L196" s="151"/>
      <c r="M196" s="151"/>
      <c r="N196" s="151"/>
      <c r="O196" s="151"/>
      <c r="P196" s="151"/>
      <c r="Q196" s="151"/>
      <c r="R196" s="151"/>
      <c r="S196" s="151"/>
      <c r="T196" s="151"/>
      <c r="U196" s="151"/>
      <c r="V196" s="151"/>
      <c r="W196" s="151"/>
      <c r="X196" s="151"/>
      <c r="Y196" s="151"/>
      <c r="Z196" s="151"/>
      <c r="AA196" s="151"/>
      <c r="AB196" s="151"/>
      <c r="AC196" s="151"/>
      <c r="AD196" s="151"/>
      <c r="AE196" s="151"/>
      <c r="AF196" s="151"/>
      <c r="AG196" s="151"/>
      <c r="AH196" s="151"/>
      <c r="AI196" s="151"/>
      <c r="AJ196" s="151"/>
      <c r="AK196" s="151"/>
      <c r="AL196" s="151"/>
      <c r="AM196" s="151"/>
      <c r="AN196" s="151"/>
      <c r="AO196" s="151"/>
      <c r="AP196" s="151"/>
      <c r="AQ196" s="149"/>
      <c r="AR196" s="149"/>
      <c r="AS196" s="149"/>
      <c r="AT196" s="149"/>
      <c r="AU196" s="149"/>
      <c r="AV196" s="149"/>
      <c r="AW196" s="149"/>
      <c r="AX196" s="149"/>
      <c r="AY196" s="149"/>
      <c r="AZ196" s="149"/>
      <c r="BA196" s="149"/>
      <c r="BB196" s="149"/>
      <c r="BC196" s="149"/>
      <c r="BD196" s="149"/>
      <c r="BE196" s="149"/>
      <c r="BF196" s="149"/>
      <c r="BG196" s="149"/>
      <c r="BH196" s="149"/>
      <c r="BI196" s="149"/>
      <c r="BJ196" s="149"/>
      <c r="BK196" s="149"/>
      <c r="BL196" s="149"/>
      <c r="BM196" s="149"/>
      <c r="BN196" s="149"/>
      <c r="BO196" s="149"/>
      <c r="BP196" s="149"/>
      <c r="BQ196" s="149"/>
      <c r="BR196" s="59">
        <f t="shared" si="114"/>
        <v>0</v>
      </c>
      <c r="BS196" s="63"/>
      <c r="BT196" s="76"/>
      <c r="BU196" s="60">
        <f t="shared" si="121"/>
        <v>0</v>
      </c>
      <c r="BV196" s="61">
        <f t="shared" si="122"/>
        <v>0</v>
      </c>
    </row>
    <row r="197" spans="2:74" ht="20.149999999999999" customHeight="1" x14ac:dyDescent="0.35">
      <c r="B197" s="147" t="s">
        <v>48</v>
      </c>
      <c r="C197" s="71"/>
      <c r="D197" s="326"/>
      <c r="E197" s="72" t="s">
        <v>39</v>
      </c>
      <c r="F197" s="151"/>
      <c r="G197" s="151"/>
      <c r="H197" s="151"/>
      <c r="I197" s="151"/>
      <c r="J197" s="151"/>
      <c r="K197" s="151"/>
      <c r="L197" s="151"/>
      <c r="M197" s="151"/>
      <c r="N197" s="151"/>
      <c r="O197" s="151"/>
      <c r="P197" s="151"/>
      <c r="Q197" s="151"/>
      <c r="R197" s="151"/>
      <c r="S197" s="151"/>
      <c r="T197" s="151"/>
      <c r="U197" s="151"/>
      <c r="V197" s="151"/>
      <c r="W197" s="151"/>
      <c r="X197" s="151"/>
      <c r="Y197" s="151"/>
      <c r="Z197" s="151"/>
      <c r="AA197" s="151"/>
      <c r="AB197" s="151"/>
      <c r="AC197" s="151"/>
      <c r="AD197" s="151"/>
      <c r="AE197" s="151"/>
      <c r="AF197" s="151"/>
      <c r="AG197" s="151"/>
      <c r="AH197" s="151"/>
      <c r="AI197" s="151"/>
      <c r="AJ197" s="151"/>
      <c r="AK197" s="151"/>
      <c r="AL197" s="151"/>
      <c r="AM197" s="151"/>
      <c r="AN197" s="151"/>
      <c r="AO197" s="151"/>
      <c r="AP197" s="151"/>
      <c r="AQ197" s="181"/>
      <c r="AR197" s="181"/>
      <c r="AS197" s="181"/>
      <c r="AT197" s="181"/>
      <c r="AU197" s="181"/>
      <c r="AV197" s="181"/>
      <c r="AW197" s="181"/>
      <c r="AX197" s="181"/>
      <c r="AY197" s="181"/>
      <c r="AZ197" s="181"/>
      <c r="BA197" s="181"/>
      <c r="BB197" s="181"/>
      <c r="BC197" s="181"/>
      <c r="BD197" s="181"/>
      <c r="BE197" s="181"/>
      <c r="BF197" s="181"/>
      <c r="BG197" s="181"/>
      <c r="BH197" s="181"/>
      <c r="BI197" s="181"/>
      <c r="BJ197" s="181"/>
      <c r="BK197" s="181"/>
      <c r="BL197" s="181"/>
      <c r="BM197" s="181"/>
      <c r="BN197" s="181"/>
      <c r="BO197" s="181"/>
      <c r="BP197" s="181"/>
      <c r="BQ197" s="181"/>
      <c r="BR197" s="73">
        <f t="shared" si="114"/>
        <v>0</v>
      </c>
      <c r="BS197" s="64">
        <f t="shared" ref="BS197" si="151">BS196*$BV$5</f>
        <v>0</v>
      </c>
      <c r="BT197" s="76"/>
      <c r="BU197" s="60">
        <f t="shared" si="121"/>
        <v>0</v>
      </c>
      <c r="BV197" s="61">
        <f t="shared" si="122"/>
        <v>0</v>
      </c>
    </row>
    <row r="198" spans="2:74" ht="20.149999999999999" customHeight="1" thickBot="1" x14ac:dyDescent="0.4">
      <c r="B198" s="62"/>
      <c r="C198" s="75"/>
      <c r="D198" s="327"/>
      <c r="E198" s="68" t="s">
        <v>50</v>
      </c>
      <c r="F198" s="151"/>
      <c r="G198" s="151"/>
      <c r="H198" s="151"/>
      <c r="I198" s="151"/>
      <c r="J198" s="151"/>
      <c r="K198" s="151"/>
      <c r="L198" s="151"/>
      <c r="M198" s="151"/>
      <c r="N198" s="151"/>
      <c r="O198" s="151"/>
      <c r="P198" s="151"/>
      <c r="Q198" s="151"/>
      <c r="R198" s="151"/>
      <c r="S198" s="151"/>
      <c r="T198" s="151"/>
      <c r="U198" s="151"/>
      <c r="V198" s="151"/>
      <c r="W198" s="151"/>
      <c r="X198" s="151"/>
      <c r="Y198" s="151"/>
      <c r="Z198" s="151"/>
      <c r="AA198" s="151"/>
      <c r="AB198" s="151"/>
      <c r="AC198" s="151"/>
      <c r="AD198" s="151"/>
      <c r="AE198" s="151"/>
      <c r="AF198" s="151"/>
      <c r="AG198" s="151"/>
      <c r="AH198" s="151"/>
      <c r="AI198" s="151"/>
      <c r="AJ198" s="151"/>
      <c r="AK198" s="151"/>
      <c r="AL198" s="151"/>
      <c r="AM198" s="151"/>
      <c r="AN198" s="151"/>
      <c r="AO198" s="151"/>
      <c r="AP198" s="151"/>
      <c r="AQ198" s="151"/>
      <c r="AR198" s="151"/>
      <c r="AS198" s="151"/>
      <c r="AT198" s="151"/>
      <c r="AU198" s="151"/>
      <c r="AV198" s="151"/>
      <c r="AW198" s="151"/>
      <c r="AX198" s="151"/>
      <c r="AY198" s="151"/>
      <c r="AZ198" s="151"/>
      <c r="BA198" s="151"/>
      <c r="BB198" s="151"/>
      <c r="BC198" s="151"/>
      <c r="BD198" s="151"/>
      <c r="BE198" s="151"/>
      <c r="BF198" s="151"/>
      <c r="BG198" s="151"/>
      <c r="BH198" s="151"/>
      <c r="BI198" s="151"/>
      <c r="BJ198" s="151"/>
      <c r="BK198" s="151"/>
      <c r="BL198" s="151"/>
      <c r="BM198" s="151"/>
      <c r="BN198" s="151"/>
      <c r="BO198" s="151"/>
      <c r="BP198" s="151"/>
      <c r="BQ198" s="151"/>
      <c r="BR198" s="74">
        <f t="shared" si="114"/>
        <v>0</v>
      </c>
      <c r="BS198" s="64">
        <f t="shared" ref="BS198" si="152">BS196*$BV$6</f>
        <v>0</v>
      </c>
      <c r="BT198" s="76"/>
      <c r="BU198" s="60">
        <f t="shared" si="121"/>
        <v>0</v>
      </c>
      <c r="BV198" s="61">
        <f t="shared" si="122"/>
        <v>0</v>
      </c>
    </row>
    <row r="199" spans="2:74" ht="20.149999999999999" customHeight="1" x14ac:dyDescent="0.35">
      <c r="B199" s="62" t="s">
        <v>37</v>
      </c>
      <c r="C199" s="65"/>
      <c r="D199" s="325"/>
      <c r="E199" s="70" t="s">
        <v>38</v>
      </c>
      <c r="F199" s="151"/>
      <c r="G199" s="151"/>
      <c r="H199" s="151"/>
      <c r="I199" s="151"/>
      <c r="J199" s="151"/>
      <c r="K199" s="151"/>
      <c r="L199" s="151"/>
      <c r="M199" s="151"/>
      <c r="N199" s="151"/>
      <c r="O199" s="151"/>
      <c r="P199" s="151"/>
      <c r="Q199" s="151"/>
      <c r="R199" s="151"/>
      <c r="S199" s="151"/>
      <c r="T199" s="151"/>
      <c r="U199" s="151"/>
      <c r="V199" s="151"/>
      <c r="W199" s="151"/>
      <c r="X199" s="151"/>
      <c r="Y199" s="151"/>
      <c r="Z199" s="151"/>
      <c r="AA199" s="151"/>
      <c r="AB199" s="151"/>
      <c r="AC199" s="151"/>
      <c r="AD199" s="151"/>
      <c r="AE199" s="151"/>
      <c r="AF199" s="151"/>
      <c r="AG199" s="151"/>
      <c r="AH199" s="151"/>
      <c r="AI199" s="151"/>
      <c r="AJ199" s="151"/>
      <c r="AK199" s="151"/>
      <c r="AL199" s="151"/>
      <c r="AM199" s="151"/>
      <c r="AN199" s="151"/>
      <c r="AO199" s="151"/>
      <c r="AP199" s="151"/>
      <c r="AQ199" s="149"/>
      <c r="AR199" s="149"/>
      <c r="AS199" s="149"/>
      <c r="AT199" s="149"/>
      <c r="AU199" s="149"/>
      <c r="AV199" s="149"/>
      <c r="AW199" s="149"/>
      <c r="AX199" s="149"/>
      <c r="AY199" s="149"/>
      <c r="AZ199" s="149"/>
      <c r="BA199" s="149"/>
      <c r="BB199" s="149"/>
      <c r="BC199" s="149"/>
      <c r="BD199" s="149"/>
      <c r="BE199" s="149"/>
      <c r="BF199" s="149"/>
      <c r="BG199" s="149"/>
      <c r="BH199" s="149"/>
      <c r="BI199" s="149"/>
      <c r="BJ199" s="149"/>
      <c r="BK199" s="149"/>
      <c r="BL199" s="149"/>
      <c r="BM199" s="149"/>
      <c r="BN199" s="149"/>
      <c r="BO199" s="149"/>
      <c r="BP199" s="149"/>
      <c r="BQ199" s="149"/>
      <c r="BR199" s="59">
        <f t="shared" si="114"/>
        <v>0</v>
      </c>
      <c r="BS199" s="63"/>
      <c r="BT199" s="76"/>
      <c r="BU199" s="60">
        <f t="shared" si="121"/>
        <v>0</v>
      </c>
      <c r="BV199" s="61">
        <f t="shared" si="122"/>
        <v>0</v>
      </c>
    </row>
    <row r="200" spans="2:74" ht="20.149999999999999" customHeight="1" x14ac:dyDescent="0.35">
      <c r="B200" s="147" t="s">
        <v>48</v>
      </c>
      <c r="C200" s="71"/>
      <c r="D200" s="326"/>
      <c r="E200" s="72" t="s">
        <v>39</v>
      </c>
      <c r="F200" s="151"/>
      <c r="G200" s="151"/>
      <c r="H200" s="151"/>
      <c r="I200" s="151"/>
      <c r="J200" s="151"/>
      <c r="K200" s="151"/>
      <c r="L200" s="151"/>
      <c r="M200" s="151"/>
      <c r="N200" s="151"/>
      <c r="O200" s="151"/>
      <c r="P200" s="151"/>
      <c r="Q200" s="151"/>
      <c r="R200" s="151"/>
      <c r="S200" s="151"/>
      <c r="T200" s="151"/>
      <c r="U200" s="151"/>
      <c r="V200" s="151"/>
      <c r="W200" s="151"/>
      <c r="X200" s="151"/>
      <c r="Y200" s="151"/>
      <c r="Z200" s="151"/>
      <c r="AA200" s="151"/>
      <c r="AB200" s="151"/>
      <c r="AC200" s="151"/>
      <c r="AD200" s="151"/>
      <c r="AE200" s="151"/>
      <c r="AF200" s="151"/>
      <c r="AG200" s="151"/>
      <c r="AH200" s="151"/>
      <c r="AI200" s="151"/>
      <c r="AJ200" s="151"/>
      <c r="AK200" s="151"/>
      <c r="AL200" s="151"/>
      <c r="AM200" s="151"/>
      <c r="AN200" s="151"/>
      <c r="AO200" s="151"/>
      <c r="AP200" s="151"/>
      <c r="AQ200" s="181"/>
      <c r="AR200" s="181"/>
      <c r="AS200" s="181"/>
      <c r="AT200" s="181"/>
      <c r="AU200" s="181"/>
      <c r="AV200" s="181"/>
      <c r="AW200" s="181"/>
      <c r="AX200" s="181"/>
      <c r="AY200" s="181"/>
      <c r="AZ200" s="181"/>
      <c r="BA200" s="181"/>
      <c r="BB200" s="181"/>
      <c r="BC200" s="181"/>
      <c r="BD200" s="181"/>
      <c r="BE200" s="181"/>
      <c r="BF200" s="181"/>
      <c r="BG200" s="181"/>
      <c r="BH200" s="181"/>
      <c r="BI200" s="181"/>
      <c r="BJ200" s="181"/>
      <c r="BK200" s="181"/>
      <c r="BL200" s="181"/>
      <c r="BM200" s="181"/>
      <c r="BN200" s="181"/>
      <c r="BO200" s="181"/>
      <c r="BP200" s="181"/>
      <c r="BQ200" s="181"/>
      <c r="BR200" s="73">
        <f t="shared" si="114"/>
        <v>0</v>
      </c>
      <c r="BS200" s="64">
        <f t="shared" ref="BS200" si="153">BS199*$BV$5</f>
        <v>0</v>
      </c>
      <c r="BT200" s="76"/>
      <c r="BU200" s="60">
        <f t="shared" si="121"/>
        <v>0</v>
      </c>
      <c r="BV200" s="61">
        <f t="shared" si="122"/>
        <v>0</v>
      </c>
    </row>
    <row r="201" spans="2:74" ht="20.149999999999999" customHeight="1" thickBot="1" x14ac:dyDescent="0.4">
      <c r="B201" s="62"/>
      <c r="C201" s="75"/>
      <c r="D201" s="327"/>
      <c r="E201" s="68" t="s">
        <v>50</v>
      </c>
      <c r="F201" s="151"/>
      <c r="G201" s="151"/>
      <c r="H201" s="151"/>
      <c r="I201" s="151"/>
      <c r="J201" s="151"/>
      <c r="K201" s="151"/>
      <c r="L201" s="151"/>
      <c r="M201" s="151"/>
      <c r="N201" s="151"/>
      <c r="O201" s="151"/>
      <c r="P201" s="151"/>
      <c r="Q201" s="151"/>
      <c r="R201" s="151"/>
      <c r="S201" s="151"/>
      <c r="T201" s="151"/>
      <c r="U201" s="151"/>
      <c r="V201" s="151"/>
      <c r="W201" s="151"/>
      <c r="X201" s="151"/>
      <c r="Y201" s="151"/>
      <c r="Z201" s="151"/>
      <c r="AA201" s="151"/>
      <c r="AB201" s="151"/>
      <c r="AC201" s="151"/>
      <c r="AD201" s="151"/>
      <c r="AE201" s="151"/>
      <c r="AF201" s="151"/>
      <c r="AG201" s="151"/>
      <c r="AH201" s="151"/>
      <c r="AI201" s="151"/>
      <c r="AJ201" s="151"/>
      <c r="AK201" s="151"/>
      <c r="AL201" s="151"/>
      <c r="AM201" s="151"/>
      <c r="AN201" s="151"/>
      <c r="AO201" s="151"/>
      <c r="AP201" s="151"/>
      <c r="AQ201" s="151"/>
      <c r="AR201" s="151"/>
      <c r="AS201" s="151"/>
      <c r="AT201" s="151"/>
      <c r="AU201" s="151"/>
      <c r="AV201" s="151"/>
      <c r="AW201" s="151"/>
      <c r="AX201" s="151"/>
      <c r="AY201" s="151"/>
      <c r="AZ201" s="151"/>
      <c r="BA201" s="151"/>
      <c r="BB201" s="151"/>
      <c r="BC201" s="151"/>
      <c r="BD201" s="151"/>
      <c r="BE201" s="151"/>
      <c r="BF201" s="151"/>
      <c r="BG201" s="151"/>
      <c r="BH201" s="151"/>
      <c r="BI201" s="151"/>
      <c r="BJ201" s="151"/>
      <c r="BK201" s="151"/>
      <c r="BL201" s="151"/>
      <c r="BM201" s="151"/>
      <c r="BN201" s="151"/>
      <c r="BO201" s="151"/>
      <c r="BP201" s="151"/>
      <c r="BQ201" s="151"/>
      <c r="BR201" s="74">
        <f t="shared" si="114"/>
        <v>0</v>
      </c>
      <c r="BS201" s="64">
        <f t="shared" ref="BS201" si="154">BS199*$BV$6</f>
        <v>0</v>
      </c>
      <c r="BT201" s="76"/>
      <c r="BU201" s="60">
        <f t="shared" si="121"/>
        <v>0</v>
      </c>
      <c r="BV201" s="61">
        <f t="shared" si="122"/>
        <v>0</v>
      </c>
    </row>
    <row r="202" spans="2:74" ht="20.149999999999999" customHeight="1" x14ac:dyDescent="0.35">
      <c r="B202" s="62" t="s">
        <v>37</v>
      </c>
      <c r="C202" s="65"/>
      <c r="D202" s="325"/>
      <c r="E202" s="70" t="s">
        <v>38</v>
      </c>
      <c r="F202" s="151"/>
      <c r="G202" s="151"/>
      <c r="H202" s="151"/>
      <c r="I202" s="151"/>
      <c r="J202" s="151"/>
      <c r="K202" s="151"/>
      <c r="L202" s="151"/>
      <c r="M202" s="151"/>
      <c r="N202" s="151"/>
      <c r="O202" s="151"/>
      <c r="P202" s="151"/>
      <c r="Q202" s="151"/>
      <c r="R202" s="151"/>
      <c r="S202" s="151"/>
      <c r="T202" s="151"/>
      <c r="U202" s="151"/>
      <c r="V202" s="151"/>
      <c r="W202" s="151"/>
      <c r="X202" s="151"/>
      <c r="Y202" s="151"/>
      <c r="Z202" s="151"/>
      <c r="AA202" s="151"/>
      <c r="AB202" s="151"/>
      <c r="AC202" s="151"/>
      <c r="AD202" s="151"/>
      <c r="AE202" s="151"/>
      <c r="AF202" s="151"/>
      <c r="AG202" s="151"/>
      <c r="AH202" s="151"/>
      <c r="AI202" s="151"/>
      <c r="AJ202" s="151"/>
      <c r="AK202" s="151"/>
      <c r="AL202" s="151"/>
      <c r="AM202" s="151"/>
      <c r="AN202" s="151"/>
      <c r="AO202" s="151"/>
      <c r="AP202" s="151"/>
      <c r="AQ202" s="149"/>
      <c r="AR202" s="149"/>
      <c r="AS202" s="149"/>
      <c r="AT202" s="149"/>
      <c r="AU202" s="149"/>
      <c r="AV202" s="149"/>
      <c r="AW202" s="149"/>
      <c r="AX202" s="149"/>
      <c r="AY202" s="149"/>
      <c r="AZ202" s="149"/>
      <c r="BA202" s="149"/>
      <c r="BB202" s="149"/>
      <c r="BC202" s="149"/>
      <c r="BD202" s="149"/>
      <c r="BE202" s="149"/>
      <c r="BF202" s="149"/>
      <c r="BG202" s="149"/>
      <c r="BH202" s="149"/>
      <c r="BI202" s="149"/>
      <c r="BJ202" s="149"/>
      <c r="BK202" s="149"/>
      <c r="BL202" s="149"/>
      <c r="BM202" s="149"/>
      <c r="BN202" s="149"/>
      <c r="BO202" s="149"/>
      <c r="BP202" s="149"/>
      <c r="BQ202" s="149"/>
      <c r="BR202" s="59">
        <f t="shared" si="114"/>
        <v>0</v>
      </c>
      <c r="BS202" s="63"/>
      <c r="BT202" s="76"/>
      <c r="BU202" s="60">
        <f t="shared" si="121"/>
        <v>0</v>
      </c>
      <c r="BV202" s="61">
        <f t="shared" si="122"/>
        <v>0</v>
      </c>
    </row>
    <row r="203" spans="2:74" ht="20.149999999999999" customHeight="1" x14ac:dyDescent="0.35">
      <c r="B203" s="147" t="s">
        <v>48</v>
      </c>
      <c r="C203" s="71"/>
      <c r="D203" s="326"/>
      <c r="E203" s="72" t="s">
        <v>39</v>
      </c>
      <c r="F203" s="151"/>
      <c r="G203" s="151"/>
      <c r="H203" s="151"/>
      <c r="I203" s="151"/>
      <c r="J203" s="151"/>
      <c r="K203" s="151"/>
      <c r="L203" s="151"/>
      <c r="M203" s="151"/>
      <c r="N203" s="151"/>
      <c r="O203" s="151"/>
      <c r="P203" s="151"/>
      <c r="Q203" s="151"/>
      <c r="R203" s="151"/>
      <c r="S203" s="151"/>
      <c r="T203" s="151"/>
      <c r="U203" s="151"/>
      <c r="V203" s="151"/>
      <c r="W203" s="151"/>
      <c r="X203" s="151"/>
      <c r="Y203" s="151"/>
      <c r="Z203" s="151"/>
      <c r="AA203" s="151"/>
      <c r="AB203" s="151"/>
      <c r="AC203" s="151"/>
      <c r="AD203" s="151"/>
      <c r="AE203" s="151"/>
      <c r="AF203" s="151"/>
      <c r="AG203" s="151"/>
      <c r="AH203" s="151"/>
      <c r="AI203" s="151"/>
      <c r="AJ203" s="151"/>
      <c r="AK203" s="151"/>
      <c r="AL203" s="151"/>
      <c r="AM203" s="151"/>
      <c r="AN203" s="151"/>
      <c r="AO203" s="151"/>
      <c r="AP203" s="151"/>
      <c r="AQ203" s="181"/>
      <c r="AR203" s="181"/>
      <c r="AS203" s="181"/>
      <c r="AT203" s="181"/>
      <c r="AU203" s="181"/>
      <c r="AV203" s="181"/>
      <c r="AW203" s="181"/>
      <c r="AX203" s="181"/>
      <c r="AY203" s="181"/>
      <c r="AZ203" s="181"/>
      <c r="BA203" s="181"/>
      <c r="BB203" s="181"/>
      <c r="BC203" s="181"/>
      <c r="BD203" s="181"/>
      <c r="BE203" s="181"/>
      <c r="BF203" s="181"/>
      <c r="BG203" s="181"/>
      <c r="BH203" s="181"/>
      <c r="BI203" s="181"/>
      <c r="BJ203" s="181"/>
      <c r="BK203" s="181"/>
      <c r="BL203" s="181"/>
      <c r="BM203" s="181"/>
      <c r="BN203" s="181"/>
      <c r="BO203" s="181"/>
      <c r="BP203" s="181"/>
      <c r="BQ203" s="181"/>
      <c r="BR203" s="73">
        <f t="shared" si="114"/>
        <v>0</v>
      </c>
      <c r="BS203" s="64">
        <f t="shared" ref="BS203" si="155">BS202*$BV$5</f>
        <v>0</v>
      </c>
      <c r="BT203" s="76"/>
      <c r="BU203" s="60">
        <f t="shared" si="121"/>
        <v>0</v>
      </c>
      <c r="BV203" s="61">
        <f t="shared" si="122"/>
        <v>0</v>
      </c>
    </row>
    <row r="204" spans="2:74" ht="20.149999999999999" customHeight="1" thickBot="1" x14ac:dyDescent="0.4">
      <c r="B204" s="62"/>
      <c r="C204" s="75"/>
      <c r="D204" s="327"/>
      <c r="E204" s="68" t="s">
        <v>50</v>
      </c>
      <c r="F204" s="151"/>
      <c r="G204" s="151"/>
      <c r="H204" s="151"/>
      <c r="I204" s="151"/>
      <c r="J204" s="151"/>
      <c r="K204" s="151"/>
      <c r="L204" s="151"/>
      <c r="M204" s="151"/>
      <c r="N204" s="151"/>
      <c r="O204" s="151"/>
      <c r="P204" s="151"/>
      <c r="Q204" s="151"/>
      <c r="R204" s="151"/>
      <c r="S204" s="151"/>
      <c r="T204" s="151"/>
      <c r="U204" s="151"/>
      <c r="V204" s="151"/>
      <c r="W204" s="151"/>
      <c r="X204" s="151"/>
      <c r="Y204" s="151"/>
      <c r="Z204" s="151"/>
      <c r="AA204" s="151"/>
      <c r="AB204" s="151"/>
      <c r="AC204" s="151"/>
      <c r="AD204" s="151"/>
      <c r="AE204" s="151"/>
      <c r="AF204" s="151"/>
      <c r="AG204" s="151"/>
      <c r="AH204" s="151"/>
      <c r="AI204" s="151"/>
      <c r="AJ204" s="151"/>
      <c r="AK204" s="151"/>
      <c r="AL204" s="151"/>
      <c r="AM204" s="151"/>
      <c r="AN204" s="151"/>
      <c r="AO204" s="151"/>
      <c r="AP204" s="151"/>
      <c r="AQ204" s="151"/>
      <c r="AR204" s="151"/>
      <c r="AS204" s="151"/>
      <c r="AT204" s="151"/>
      <c r="AU204" s="151"/>
      <c r="AV204" s="151"/>
      <c r="AW204" s="151"/>
      <c r="AX204" s="151"/>
      <c r="AY204" s="151"/>
      <c r="AZ204" s="151"/>
      <c r="BA204" s="151"/>
      <c r="BB204" s="151"/>
      <c r="BC204" s="151"/>
      <c r="BD204" s="151"/>
      <c r="BE204" s="151"/>
      <c r="BF204" s="151"/>
      <c r="BG204" s="151"/>
      <c r="BH204" s="151"/>
      <c r="BI204" s="151"/>
      <c r="BJ204" s="151"/>
      <c r="BK204" s="151"/>
      <c r="BL204" s="151"/>
      <c r="BM204" s="151"/>
      <c r="BN204" s="151"/>
      <c r="BO204" s="151"/>
      <c r="BP204" s="151"/>
      <c r="BQ204" s="151"/>
      <c r="BR204" s="74">
        <f t="shared" si="114"/>
        <v>0</v>
      </c>
      <c r="BS204" s="64">
        <f t="shared" ref="BS204" si="156">BS202*$BV$6</f>
        <v>0</v>
      </c>
      <c r="BT204" s="76"/>
      <c r="BU204" s="60">
        <f t="shared" si="121"/>
        <v>0</v>
      </c>
      <c r="BV204" s="61">
        <f t="shared" si="122"/>
        <v>0</v>
      </c>
    </row>
    <row r="205" spans="2:74" ht="20.149999999999999" customHeight="1" x14ac:dyDescent="0.35">
      <c r="B205" s="62" t="s">
        <v>37</v>
      </c>
      <c r="C205" s="65"/>
      <c r="D205" s="325"/>
      <c r="E205" s="70" t="s">
        <v>38</v>
      </c>
      <c r="F205" s="151"/>
      <c r="G205" s="151"/>
      <c r="H205" s="151"/>
      <c r="I205" s="151"/>
      <c r="J205" s="151"/>
      <c r="K205" s="151"/>
      <c r="L205" s="151"/>
      <c r="M205" s="151"/>
      <c r="N205" s="151"/>
      <c r="O205" s="151"/>
      <c r="P205" s="151"/>
      <c r="Q205" s="151"/>
      <c r="R205" s="151"/>
      <c r="S205" s="151"/>
      <c r="T205" s="151"/>
      <c r="U205" s="151"/>
      <c r="V205" s="151"/>
      <c r="W205" s="151"/>
      <c r="X205" s="151"/>
      <c r="Y205" s="151"/>
      <c r="Z205" s="151"/>
      <c r="AA205" s="151"/>
      <c r="AB205" s="151"/>
      <c r="AC205" s="151"/>
      <c r="AD205" s="151"/>
      <c r="AE205" s="151"/>
      <c r="AF205" s="151"/>
      <c r="AG205" s="151"/>
      <c r="AH205" s="151"/>
      <c r="AI205" s="151"/>
      <c r="AJ205" s="151"/>
      <c r="AK205" s="151"/>
      <c r="AL205" s="151"/>
      <c r="AM205" s="151"/>
      <c r="AN205" s="151"/>
      <c r="AO205" s="151"/>
      <c r="AP205" s="151"/>
      <c r="AQ205" s="149"/>
      <c r="AR205" s="149"/>
      <c r="AS205" s="149"/>
      <c r="AT205" s="149"/>
      <c r="AU205" s="149"/>
      <c r="AV205" s="149"/>
      <c r="AW205" s="149"/>
      <c r="AX205" s="149"/>
      <c r="AY205" s="149"/>
      <c r="AZ205" s="149"/>
      <c r="BA205" s="149"/>
      <c r="BB205" s="149"/>
      <c r="BC205" s="149"/>
      <c r="BD205" s="149"/>
      <c r="BE205" s="149"/>
      <c r="BF205" s="149"/>
      <c r="BG205" s="149"/>
      <c r="BH205" s="149"/>
      <c r="BI205" s="149"/>
      <c r="BJ205" s="149"/>
      <c r="BK205" s="149"/>
      <c r="BL205" s="149"/>
      <c r="BM205" s="149"/>
      <c r="BN205" s="149"/>
      <c r="BO205" s="149"/>
      <c r="BP205" s="149"/>
      <c r="BQ205" s="149"/>
      <c r="BR205" s="59">
        <f t="shared" si="114"/>
        <v>0</v>
      </c>
      <c r="BS205" s="63"/>
      <c r="BT205" s="76"/>
      <c r="BU205" s="60">
        <f t="shared" si="121"/>
        <v>0</v>
      </c>
      <c r="BV205" s="61">
        <f t="shared" si="122"/>
        <v>0</v>
      </c>
    </row>
    <row r="206" spans="2:74" ht="20.149999999999999" customHeight="1" x14ac:dyDescent="0.35">
      <c r="B206" s="147" t="s">
        <v>48</v>
      </c>
      <c r="C206" s="71"/>
      <c r="D206" s="326"/>
      <c r="E206" s="72" t="s">
        <v>39</v>
      </c>
      <c r="F206" s="151"/>
      <c r="G206" s="151"/>
      <c r="H206" s="151"/>
      <c r="I206" s="151"/>
      <c r="J206" s="151"/>
      <c r="K206" s="151"/>
      <c r="L206" s="151"/>
      <c r="M206" s="151"/>
      <c r="N206" s="151"/>
      <c r="O206" s="151"/>
      <c r="P206" s="151"/>
      <c r="Q206" s="151"/>
      <c r="R206" s="151"/>
      <c r="S206" s="151"/>
      <c r="T206" s="151"/>
      <c r="U206" s="151"/>
      <c r="V206" s="151"/>
      <c r="W206" s="151"/>
      <c r="X206" s="151"/>
      <c r="Y206" s="151"/>
      <c r="Z206" s="151"/>
      <c r="AA206" s="151"/>
      <c r="AB206" s="151"/>
      <c r="AC206" s="151"/>
      <c r="AD206" s="151"/>
      <c r="AE206" s="151"/>
      <c r="AF206" s="151"/>
      <c r="AG206" s="151"/>
      <c r="AH206" s="151"/>
      <c r="AI206" s="151"/>
      <c r="AJ206" s="151"/>
      <c r="AK206" s="151"/>
      <c r="AL206" s="151"/>
      <c r="AM206" s="151"/>
      <c r="AN206" s="151"/>
      <c r="AO206" s="151"/>
      <c r="AP206" s="151"/>
      <c r="AQ206" s="181"/>
      <c r="AR206" s="181"/>
      <c r="AS206" s="181"/>
      <c r="AT206" s="181"/>
      <c r="AU206" s="181"/>
      <c r="AV206" s="181"/>
      <c r="AW206" s="181"/>
      <c r="AX206" s="181"/>
      <c r="AY206" s="181"/>
      <c r="AZ206" s="181"/>
      <c r="BA206" s="181"/>
      <c r="BB206" s="181"/>
      <c r="BC206" s="181"/>
      <c r="BD206" s="181"/>
      <c r="BE206" s="181"/>
      <c r="BF206" s="181"/>
      <c r="BG206" s="181"/>
      <c r="BH206" s="181"/>
      <c r="BI206" s="181"/>
      <c r="BJ206" s="181"/>
      <c r="BK206" s="181"/>
      <c r="BL206" s="181"/>
      <c r="BM206" s="181"/>
      <c r="BN206" s="181"/>
      <c r="BO206" s="181"/>
      <c r="BP206" s="181"/>
      <c r="BQ206" s="181"/>
      <c r="BR206" s="73">
        <f t="shared" si="114"/>
        <v>0</v>
      </c>
      <c r="BS206" s="64">
        <f t="shared" ref="BS206" si="157">BS205*$BV$5</f>
        <v>0</v>
      </c>
      <c r="BT206" s="76"/>
      <c r="BU206" s="60">
        <f t="shared" si="121"/>
        <v>0</v>
      </c>
      <c r="BV206" s="61">
        <f t="shared" si="122"/>
        <v>0</v>
      </c>
    </row>
    <row r="207" spans="2:74" ht="20.149999999999999" customHeight="1" thickBot="1" x14ac:dyDescent="0.4">
      <c r="B207" s="62"/>
      <c r="C207" s="75"/>
      <c r="D207" s="327"/>
      <c r="E207" s="68" t="s">
        <v>50</v>
      </c>
      <c r="F207" s="151"/>
      <c r="G207" s="151"/>
      <c r="H207" s="151"/>
      <c r="I207" s="151"/>
      <c r="J207" s="151"/>
      <c r="K207" s="151"/>
      <c r="L207" s="151"/>
      <c r="M207" s="151"/>
      <c r="N207" s="151"/>
      <c r="O207" s="151"/>
      <c r="P207" s="151"/>
      <c r="Q207" s="151"/>
      <c r="R207" s="151"/>
      <c r="S207" s="151"/>
      <c r="T207" s="151"/>
      <c r="U207" s="151"/>
      <c r="V207" s="151"/>
      <c r="W207" s="151"/>
      <c r="X207" s="151"/>
      <c r="Y207" s="151"/>
      <c r="Z207" s="151"/>
      <c r="AA207" s="151"/>
      <c r="AB207" s="151"/>
      <c r="AC207" s="151"/>
      <c r="AD207" s="151"/>
      <c r="AE207" s="151"/>
      <c r="AF207" s="151"/>
      <c r="AG207" s="151"/>
      <c r="AH207" s="151"/>
      <c r="AI207" s="151"/>
      <c r="AJ207" s="151"/>
      <c r="AK207" s="151"/>
      <c r="AL207" s="151"/>
      <c r="AM207" s="151"/>
      <c r="AN207" s="151"/>
      <c r="AO207" s="151"/>
      <c r="AP207" s="151"/>
      <c r="AQ207" s="151"/>
      <c r="AR207" s="151"/>
      <c r="AS207" s="151"/>
      <c r="AT207" s="151"/>
      <c r="AU207" s="151"/>
      <c r="AV207" s="151"/>
      <c r="AW207" s="151"/>
      <c r="AX207" s="151"/>
      <c r="AY207" s="151"/>
      <c r="AZ207" s="151"/>
      <c r="BA207" s="151"/>
      <c r="BB207" s="151"/>
      <c r="BC207" s="151"/>
      <c r="BD207" s="151"/>
      <c r="BE207" s="151"/>
      <c r="BF207" s="151"/>
      <c r="BG207" s="151"/>
      <c r="BH207" s="151"/>
      <c r="BI207" s="151"/>
      <c r="BJ207" s="151"/>
      <c r="BK207" s="151"/>
      <c r="BL207" s="151"/>
      <c r="BM207" s="151"/>
      <c r="BN207" s="151"/>
      <c r="BO207" s="151"/>
      <c r="BP207" s="151"/>
      <c r="BQ207" s="151"/>
      <c r="BR207" s="74">
        <f t="shared" si="114"/>
        <v>0</v>
      </c>
      <c r="BS207" s="64">
        <f t="shared" ref="BS207" si="158">BS205*$BV$6</f>
        <v>0</v>
      </c>
      <c r="BT207" s="76"/>
      <c r="BU207" s="60">
        <f t="shared" si="121"/>
        <v>0</v>
      </c>
      <c r="BV207" s="61">
        <f t="shared" si="122"/>
        <v>0</v>
      </c>
    </row>
    <row r="208" spans="2:74" ht="20.149999999999999" customHeight="1" x14ac:dyDescent="0.35">
      <c r="B208" s="62" t="s">
        <v>37</v>
      </c>
      <c r="C208" s="65"/>
      <c r="D208" s="325"/>
      <c r="E208" s="70" t="s">
        <v>38</v>
      </c>
      <c r="F208" s="151"/>
      <c r="G208" s="151"/>
      <c r="H208" s="151"/>
      <c r="I208" s="151"/>
      <c r="J208" s="151"/>
      <c r="K208" s="151"/>
      <c r="L208" s="151"/>
      <c r="M208" s="151"/>
      <c r="N208" s="151"/>
      <c r="O208" s="151"/>
      <c r="P208" s="151"/>
      <c r="Q208" s="151"/>
      <c r="R208" s="151"/>
      <c r="S208" s="151"/>
      <c r="T208" s="151"/>
      <c r="U208" s="151"/>
      <c r="V208" s="151"/>
      <c r="W208" s="151"/>
      <c r="X208" s="151"/>
      <c r="Y208" s="151"/>
      <c r="Z208" s="151"/>
      <c r="AA208" s="151"/>
      <c r="AB208" s="151"/>
      <c r="AC208" s="151"/>
      <c r="AD208" s="151"/>
      <c r="AE208" s="151"/>
      <c r="AF208" s="151"/>
      <c r="AG208" s="151"/>
      <c r="AH208" s="151"/>
      <c r="AI208" s="151"/>
      <c r="AJ208" s="151"/>
      <c r="AK208" s="151"/>
      <c r="AL208" s="151"/>
      <c r="AM208" s="151"/>
      <c r="AN208" s="151"/>
      <c r="AO208" s="151"/>
      <c r="AP208" s="151"/>
      <c r="AQ208" s="149"/>
      <c r="AR208" s="149"/>
      <c r="AS208" s="149"/>
      <c r="AT208" s="149"/>
      <c r="AU208" s="149"/>
      <c r="AV208" s="149"/>
      <c r="AW208" s="149"/>
      <c r="AX208" s="149"/>
      <c r="AY208" s="149"/>
      <c r="AZ208" s="149"/>
      <c r="BA208" s="149"/>
      <c r="BB208" s="149"/>
      <c r="BC208" s="149"/>
      <c r="BD208" s="149"/>
      <c r="BE208" s="149"/>
      <c r="BF208" s="149"/>
      <c r="BG208" s="149"/>
      <c r="BH208" s="149"/>
      <c r="BI208" s="149"/>
      <c r="BJ208" s="149"/>
      <c r="BK208" s="149"/>
      <c r="BL208" s="149"/>
      <c r="BM208" s="149"/>
      <c r="BN208" s="149"/>
      <c r="BO208" s="149"/>
      <c r="BP208" s="149"/>
      <c r="BQ208" s="149"/>
      <c r="BR208" s="59">
        <f t="shared" si="114"/>
        <v>0</v>
      </c>
      <c r="BS208" s="63"/>
      <c r="BT208" s="76"/>
      <c r="BU208" s="60">
        <f t="shared" si="121"/>
        <v>0</v>
      </c>
      <c r="BV208" s="61">
        <f t="shared" si="122"/>
        <v>0</v>
      </c>
    </row>
    <row r="209" spans="2:74" ht="20.149999999999999" customHeight="1" x14ac:dyDescent="0.35">
      <c r="B209" s="147" t="s">
        <v>48</v>
      </c>
      <c r="C209" s="71"/>
      <c r="D209" s="326"/>
      <c r="E209" s="72" t="s">
        <v>39</v>
      </c>
      <c r="F209" s="151"/>
      <c r="G209" s="151"/>
      <c r="H209" s="151"/>
      <c r="I209" s="151"/>
      <c r="J209" s="151"/>
      <c r="K209" s="151"/>
      <c r="L209" s="151"/>
      <c r="M209" s="151"/>
      <c r="N209" s="151"/>
      <c r="O209" s="151"/>
      <c r="P209" s="151"/>
      <c r="Q209" s="151"/>
      <c r="R209" s="151"/>
      <c r="S209" s="151"/>
      <c r="T209" s="151"/>
      <c r="U209" s="151"/>
      <c r="V209" s="151"/>
      <c r="W209" s="151"/>
      <c r="X209" s="151"/>
      <c r="Y209" s="151"/>
      <c r="Z209" s="151"/>
      <c r="AA209" s="151"/>
      <c r="AB209" s="151"/>
      <c r="AC209" s="151"/>
      <c r="AD209" s="151"/>
      <c r="AE209" s="151"/>
      <c r="AF209" s="151"/>
      <c r="AG209" s="151"/>
      <c r="AH209" s="151"/>
      <c r="AI209" s="151"/>
      <c r="AJ209" s="151"/>
      <c r="AK209" s="151"/>
      <c r="AL209" s="151"/>
      <c r="AM209" s="151"/>
      <c r="AN209" s="151"/>
      <c r="AO209" s="151"/>
      <c r="AP209" s="151"/>
      <c r="AQ209" s="181"/>
      <c r="AR209" s="181"/>
      <c r="AS209" s="181"/>
      <c r="AT209" s="181"/>
      <c r="AU209" s="181"/>
      <c r="AV209" s="181"/>
      <c r="AW209" s="181"/>
      <c r="AX209" s="181"/>
      <c r="AY209" s="181"/>
      <c r="AZ209" s="181"/>
      <c r="BA209" s="181"/>
      <c r="BB209" s="181"/>
      <c r="BC209" s="181"/>
      <c r="BD209" s="181"/>
      <c r="BE209" s="181"/>
      <c r="BF209" s="181"/>
      <c r="BG209" s="181"/>
      <c r="BH209" s="181"/>
      <c r="BI209" s="181"/>
      <c r="BJ209" s="181"/>
      <c r="BK209" s="181"/>
      <c r="BL209" s="181"/>
      <c r="BM209" s="181"/>
      <c r="BN209" s="181"/>
      <c r="BO209" s="181"/>
      <c r="BP209" s="181"/>
      <c r="BQ209" s="181"/>
      <c r="BR209" s="73">
        <f t="shared" si="114"/>
        <v>0</v>
      </c>
      <c r="BS209" s="64">
        <f t="shared" ref="BS209" si="159">BS208*$BV$5</f>
        <v>0</v>
      </c>
      <c r="BT209" s="76"/>
      <c r="BU209" s="60">
        <f t="shared" si="121"/>
        <v>0</v>
      </c>
      <c r="BV209" s="61">
        <f t="shared" si="122"/>
        <v>0</v>
      </c>
    </row>
    <row r="210" spans="2:74" ht="20.149999999999999" customHeight="1" thickBot="1" x14ac:dyDescent="0.4">
      <c r="B210" s="62"/>
      <c r="C210" s="75"/>
      <c r="D210" s="327"/>
      <c r="E210" s="68" t="s">
        <v>50</v>
      </c>
      <c r="F210" s="151"/>
      <c r="G210" s="151"/>
      <c r="H210" s="151"/>
      <c r="I210" s="151"/>
      <c r="J210" s="151"/>
      <c r="K210" s="151"/>
      <c r="L210" s="151"/>
      <c r="M210" s="151"/>
      <c r="N210" s="151"/>
      <c r="O210" s="151"/>
      <c r="P210" s="151"/>
      <c r="Q210" s="151"/>
      <c r="R210" s="151"/>
      <c r="S210" s="151"/>
      <c r="T210" s="151"/>
      <c r="U210" s="151"/>
      <c r="V210" s="151"/>
      <c r="W210" s="151"/>
      <c r="X210" s="151"/>
      <c r="Y210" s="151"/>
      <c r="Z210" s="151"/>
      <c r="AA210" s="151"/>
      <c r="AB210" s="151"/>
      <c r="AC210" s="151"/>
      <c r="AD210" s="151"/>
      <c r="AE210" s="151"/>
      <c r="AF210" s="151"/>
      <c r="AG210" s="151"/>
      <c r="AH210" s="151"/>
      <c r="AI210" s="151"/>
      <c r="AJ210" s="151"/>
      <c r="AK210" s="151"/>
      <c r="AL210" s="151"/>
      <c r="AM210" s="151"/>
      <c r="AN210" s="151"/>
      <c r="AO210" s="151"/>
      <c r="AP210" s="151"/>
      <c r="AQ210" s="151"/>
      <c r="AR210" s="151"/>
      <c r="AS210" s="151"/>
      <c r="AT210" s="151"/>
      <c r="AU210" s="151"/>
      <c r="AV210" s="151"/>
      <c r="AW210" s="151"/>
      <c r="AX210" s="151"/>
      <c r="AY210" s="151"/>
      <c r="AZ210" s="151"/>
      <c r="BA210" s="151"/>
      <c r="BB210" s="151"/>
      <c r="BC210" s="151"/>
      <c r="BD210" s="151"/>
      <c r="BE210" s="151"/>
      <c r="BF210" s="151"/>
      <c r="BG210" s="151"/>
      <c r="BH210" s="151"/>
      <c r="BI210" s="151"/>
      <c r="BJ210" s="151"/>
      <c r="BK210" s="151"/>
      <c r="BL210" s="151"/>
      <c r="BM210" s="151"/>
      <c r="BN210" s="151"/>
      <c r="BO210" s="151"/>
      <c r="BP210" s="151"/>
      <c r="BQ210" s="151"/>
      <c r="BR210" s="74">
        <f t="shared" ref="BR210:BR252" si="160">SUM(F210:BQ210)</f>
        <v>0</v>
      </c>
      <c r="BS210" s="64">
        <f t="shared" ref="BS210" si="161">BS208*$BV$6</f>
        <v>0</v>
      </c>
      <c r="BT210" s="76"/>
      <c r="BU210" s="60">
        <f t="shared" si="121"/>
        <v>0</v>
      </c>
      <c r="BV210" s="61">
        <f t="shared" si="122"/>
        <v>0</v>
      </c>
    </row>
    <row r="211" spans="2:74" ht="20.149999999999999" customHeight="1" x14ac:dyDescent="0.35">
      <c r="B211" s="62" t="s">
        <v>37</v>
      </c>
      <c r="C211" s="65"/>
      <c r="D211" s="325"/>
      <c r="E211" s="70" t="s">
        <v>38</v>
      </c>
      <c r="F211" s="151"/>
      <c r="G211" s="151"/>
      <c r="H211" s="151"/>
      <c r="I211" s="151"/>
      <c r="J211" s="151"/>
      <c r="K211" s="151"/>
      <c r="L211" s="151"/>
      <c r="M211" s="151"/>
      <c r="N211" s="151"/>
      <c r="O211" s="151"/>
      <c r="P211" s="151"/>
      <c r="Q211" s="151"/>
      <c r="R211" s="151"/>
      <c r="S211" s="151"/>
      <c r="T211" s="151"/>
      <c r="U211" s="151"/>
      <c r="V211" s="151"/>
      <c r="W211" s="151"/>
      <c r="X211" s="151"/>
      <c r="Y211" s="151"/>
      <c r="Z211" s="151"/>
      <c r="AA211" s="151"/>
      <c r="AB211" s="151"/>
      <c r="AC211" s="151"/>
      <c r="AD211" s="151"/>
      <c r="AE211" s="151"/>
      <c r="AF211" s="151"/>
      <c r="AG211" s="151"/>
      <c r="AH211" s="151"/>
      <c r="AI211" s="151"/>
      <c r="AJ211" s="151"/>
      <c r="AK211" s="151"/>
      <c r="AL211" s="151"/>
      <c r="AM211" s="151"/>
      <c r="AN211" s="151"/>
      <c r="AO211" s="151"/>
      <c r="AP211" s="151"/>
      <c r="AQ211" s="149"/>
      <c r="AR211" s="149"/>
      <c r="AS211" s="149"/>
      <c r="AT211" s="149"/>
      <c r="AU211" s="149"/>
      <c r="AV211" s="149"/>
      <c r="AW211" s="149"/>
      <c r="AX211" s="149"/>
      <c r="AY211" s="149"/>
      <c r="AZ211" s="149"/>
      <c r="BA211" s="149"/>
      <c r="BB211" s="149"/>
      <c r="BC211" s="149"/>
      <c r="BD211" s="149"/>
      <c r="BE211" s="149"/>
      <c r="BF211" s="149"/>
      <c r="BG211" s="149"/>
      <c r="BH211" s="149"/>
      <c r="BI211" s="149"/>
      <c r="BJ211" s="149"/>
      <c r="BK211" s="149"/>
      <c r="BL211" s="149"/>
      <c r="BM211" s="149"/>
      <c r="BN211" s="149"/>
      <c r="BO211" s="149"/>
      <c r="BP211" s="149"/>
      <c r="BQ211" s="149"/>
      <c r="BR211" s="59">
        <f t="shared" si="160"/>
        <v>0</v>
      </c>
      <c r="BS211" s="63"/>
      <c r="BT211" s="76"/>
      <c r="BU211" s="60">
        <f t="shared" si="121"/>
        <v>0</v>
      </c>
      <c r="BV211" s="61">
        <f t="shared" si="122"/>
        <v>0</v>
      </c>
    </row>
    <row r="212" spans="2:74" ht="20.149999999999999" customHeight="1" x14ac:dyDescent="0.35">
      <c r="B212" s="147" t="s">
        <v>48</v>
      </c>
      <c r="C212" s="71"/>
      <c r="D212" s="326"/>
      <c r="E212" s="72" t="s">
        <v>39</v>
      </c>
      <c r="F212" s="151"/>
      <c r="G212" s="151"/>
      <c r="H212" s="151"/>
      <c r="I212" s="151"/>
      <c r="J212" s="151"/>
      <c r="K212" s="151"/>
      <c r="L212" s="151"/>
      <c r="M212" s="151"/>
      <c r="N212" s="151"/>
      <c r="O212" s="151"/>
      <c r="P212" s="151"/>
      <c r="Q212" s="151"/>
      <c r="R212" s="151"/>
      <c r="S212" s="151"/>
      <c r="T212" s="151"/>
      <c r="U212" s="151"/>
      <c r="V212" s="151"/>
      <c r="W212" s="151"/>
      <c r="X212" s="151"/>
      <c r="Y212" s="151"/>
      <c r="Z212" s="151"/>
      <c r="AA212" s="151"/>
      <c r="AB212" s="151"/>
      <c r="AC212" s="151"/>
      <c r="AD212" s="151"/>
      <c r="AE212" s="151"/>
      <c r="AF212" s="151"/>
      <c r="AG212" s="151"/>
      <c r="AH212" s="151"/>
      <c r="AI212" s="151"/>
      <c r="AJ212" s="151"/>
      <c r="AK212" s="151"/>
      <c r="AL212" s="151"/>
      <c r="AM212" s="151"/>
      <c r="AN212" s="151"/>
      <c r="AO212" s="151"/>
      <c r="AP212" s="151"/>
      <c r="AQ212" s="181"/>
      <c r="AR212" s="181"/>
      <c r="AS212" s="181"/>
      <c r="AT212" s="181"/>
      <c r="AU212" s="181"/>
      <c r="AV212" s="181"/>
      <c r="AW212" s="181"/>
      <c r="AX212" s="181"/>
      <c r="AY212" s="181"/>
      <c r="AZ212" s="181"/>
      <c r="BA212" s="181"/>
      <c r="BB212" s="181"/>
      <c r="BC212" s="181"/>
      <c r="BD212" s="181"/>
      <c r="BE212" s="181"/>
      <c r="BF212" s="181"/>
      <c r="BG212" s="181"/>
      <c r="BH212" s="181"/>
      <c r="BI212" s="181"/>
      <c r="BJ212" s="181"/>
      <c r="BK212" s="181"/>
      <c r="BL212" s="181"/>
      <c r="BM212" s="181"/>
      <c r="BN212" s="181"/>
      <c r="BO212" s="181"/>
      <c r="BP212" s="181"/>
      <c r="BQ212" s="181"/>
      <c r="BR212" s="73">
        <f t="shared" si="160"/>
        <v>0</v>
      </c>
      <c r="BS212" s="64">
        <f t="shared" ref="BS212" si="162">BS211*$BV$5</f>
        <v>0</v>
      </c>
      <c r="BT212" s="76"/>
      <c r="BU212" s="60">
        <f t="shared" si="121"/>
        <v>0</v>
      </c>
      <c r="BV212" s="61">
        <f t="shared" si="122"/>
        <v>0</v>
      </c>
    </row>
    <row r="213" spans="2:74" ht="20.149999999999999" customHeight="1" thickBot="1" x14ac:dyDescent="0.4">
      <c r="B213" s="62"/>
      <c r="C213" s="75"/>
      <c r="D213" s="327"/>
      <c r="E213" s="68" t="s">
        <v>50</v>
      </c>
      <c r="F213" s="151"/>
      <c r="G213" s="151"/>
      <c r="H213" s="151"/>
      <c r="I213" s="151"/>
      <c r="J213" s="151"/>
      <c r="K213" s="151"/>
      <c r="L213" s="151"/>
      <c r="M213" s="151"/>
      <c r="N213" s="151"/>
      <c r="O213" s="151"/>
      <c r="P213" s="151"/>
      <c r="Q213" s="151"/>
      <c r="R213" s="151"/>
      <c r="S213" s="151"/>
      <c r="T213" s="151"/>
      <c r="U213" s="151"/>
      <c r="V213" s="151"/>
      <c r="W213" s="151"/>
      <c r="X213" s="151"/>
      <c r="Y213" s="151"/>
      <c r="Z213" s="151"/>
      <c r="AA213" s="151"/>
      <c r="AB213" s="151"/>
      <c r="AC213" s="151"/>
      <c r="AD213" s="151"/>
      <c r="AE213" s="151"/>
      <c r="AF213" s="151"/>
      <c r="AG213" s="151"/>
      <c r="AH213" s="151"/>
      <c r="AI213" s="151"/>
      <c r="AJ213" s="151"/>
      <c r="AK213" s="151"/>
      <c r="AL213" s="151"/>
      <c r="AM213" s="151"/>
      <c r="AN213" s="151"/>
      <c r="AO213" s="151"/>
      <c r="AP213" s="151"/>
      <c r="AQ213" s="151"/>
      <c r="AR213" s="151"/>
      <c r="AS213" s="151"/>
      <c r="AT213" s="151"/>
      <c r="AU213" s="151"/>
      <c r="AV213" s="151"/>
      <c r="AW213" s="151"/>
      <c r="AX213" s="151"/>
      <c r="AY213" s="151"/>
      <c r="AZ213" s="151"/>
      <c r="BA213" s="151"/>
      <c r="BB213" s="151"/>
      <c r="BC213" s="151"/>
      <c r="BD213" s="151"/>
      <c r="BE213" s="151"/>
      <c r="BF213" s="151"/>
      <c r="BG213" s="151"/>
      <c r="BH213" s="151"/>
      <c r="BI213" s="151"/>
      <c r="BJ213" s="151"/>
      <c r="BK213" s="151"/>
      <c r="BL213" s="151"/>
      <c r="BM213" s="151"/>
      <c r="BN213" s="151"/>
      <c r="BO213" s="151"/>
      <c r="BP213" s="151"/>
      <c r="BQ213" s="151"/>
      <c r="BR213" s="74">
        <f t="shared" si="160"/>
        <v>0</v>
      </c>
      <c r="BS213" s="64">
        <f t="shared" ref="BS213" si="163">BS211*$BV$6</f>
        <v>0</v>
      </c>
      <c r="BT213" s="76"/>
      <c r="BU213" s="60">
        <f t="shared" si="121"/>
        <v>0</v>
      </c>
      <c r="BV213" s="61">
        <f t="shared" si="122"/>
        <v>0</v>
      </c>
    </row>
    <row r="214" spans="2:74" ht="20.149999999999999" customHeight="1" x14ac:dyDescent="0.35">
      <c r="B214" s="62" t="s">
        <v>37</v>
      </c>
      <c r="C214" s="65"/>
      <c r="D214" s="325"/>
      <c r="E214" s="70" t="s">
        <v>38</v>
      </c>
      <c r="F214" s="151"/>
      <c r="G214" s="151"/>
      <c r="H214" s="151"/>
      <c r="I214" s="151"/>
      <c r="J214" s="151"/>
      <c r="K214" s="151"/>
      <c r="L214" s="151"/>
      <c r="M214" s="151"/>
      <c r="N214" s="151"/>
      <c r="O214" s="151"/>
      <c r="P214" s="151"/>
      <c r="Q214" s="151"/>
      <c r="R214" s="151"/>
      <c r="S214" s="151"/>
      <c r="T214" s="151"/>
      <c r="U214" s="151"/>
      <c r="V214" s="151"/>
      <c r="W214" s="151"/>
      <c r="X214" s="151"/>
      <c r="Y214" s="151"/>
      <c r="Z214" s="151"/>
      <c r="AA214" s="151"/>
      <c r="AB214" s="151"/>
      <c r="AC214" s="151"/>
      <c r="AD214" s="151"/>
      <c r="AE214" s="151"/>
      <c r="AF214" s="151"/>
      <c r="AG214" s="151"/>
      <c r="AH214" s="151"/>
      <c r="AI214" s="151"/>
      <c r="AJ214" s="151"/>
      <c r="AK214" s="151"/>
      <c r="AL214" s="151"/>
      <c r="AM214" s="151"/>
      <c r="AN214" s="151"/>
      <c r="AO214" s="151"/>
      <c r="AP214" s="151"/>
      <c r="AQ214" s="149"/>
      <c r="AR214" s="149"/>
      <c r="AS214" s="149"/>
      <c r="AT214" s="149"/>
      <c r="AU214" s="149"/>
      <c r="AV214" s="149"/>
      <c r="AW214" s="149"/>
      <c r="AX214" s="149"/>
      <c r="AY214" s="149"/>
      <c r="AZ214" s="149"/>
      <c r="BA214" s="149"/>
      <c r="BB214" s="149"/>
      <c r="BC214" s="149"/>
      <c r="BD214" s="149"/>
      <c r="BE214" s="149"/>
      <c r="BF214" s="149"/>
      <c r="BG214" s="149"/>
      <c r="BH214" s="149"/>
      <c r="BI214" s="149"/>
      <c r="BJ214" s="149"/>
      <c r="BK214" s="149"/>
      <c r="BL214" s="149"/>
      <c r="BM214" s="149"/>
      <c r="BN214" s="149"/>
      <c r="BO214" s="149"/>
      <c r="BP214" s="149"/>
      <c r="BQ214" s="149"/>
      <c r="BR214" s="59">
        <f t="shared" si="160"/>
        <v>0</v>
      </c>
      <c r="BS214" s="63"/>
      <c r="BT214" s="76"/>
      <c r="BU214" s="60">
        <f t="shared" si="121"/>
        <v>0</v>
      </c>
      <c r="BV214" s="61">
        <f t="shared" si="122"/>
        <v>0</v>
      </c>
    </row>
    <row r="215" spans="2:74" ht="20.149999999999999" customHeight="1" x14ac:dyDescent="0.35">
      <c r="B215" s="147" t="s">
        <v>48</v>
      </c>
      <c r="C215" s="71"/>
      <c r="D215" s="326"/>
      <c r="E215" s="72" t="s">
        <v>39</v>
      </c>
      <c r="F215" s="151"/>
      <c r="G215" s="151"/>
      <c r="H215" s="151"/>
      <c r="I215" s="151"/>
      <c r="J215" s="151"/>
      <c r="K215" s="151"/>
      <c r="L215" s="151"/>
      <c r="M215" s="151"/>
      <c r="N215" s="151"/>
      <c r="O215" s="151"/>
      <c r="P215" s="151"/>
      <c r="Q215" s="151"/>
      <c r="R215" s="151"/>
      <c r="S215" s="151"/>
      <c r="T215" s="151"/>
      <c r="U215" s="151"/>
      <c r="V215" s="151"/>
      <c r="W215" s="151"/>
      <c r="X215" s="151"/>
      <c r="Y215" s="151"/>
      <c r="Z215" s="151"/>
      <c r="AA215" s="151"/>
      <c r="AB215" s="151"/>
      <c r="AC215" s="151"/>
      <c r="AD215" s="151"/>
      <c r="AE215" s="151"/>
      <c r="AF215" s="151"/>
      <c r="AG215" s="151"/>
      <c r="AH215" s="151"/>
      <c r="AI215" s="151"/>
      <c r="AJ215" s="151"/>
      <c r="AK215" s="151"/>
      <c r="AL215" s="151"/>
      <c r="AM215" s="151"/>
      <c r="AN215" s="151"/>
      <c r="AO215" s="151"/>
      <c r="AP215" s="151"/>
      <c r="AQ215" s="181"/>
      <c r="AR215" s="181"/>
      <c r="AS215" s="181"/>
      <c r="AT215" s="181"/>
      <c r="AU215" s="181"/>
      <c r="AV215" s="181"/>
      <c r="AW215" s="181"/>
      <c r="AX215" s="181"/>
      <c r="AY215" s="181"/>
      <c r="AZ215" s="181"/>
      <c r="BA215" s="181"/>
      <c r="BB215" s="181"/>
      <c r="BC215" s="181"/>
      <c r="BD215" s="181"/>
      <c r="BE215" s="181"/>
      <c r="BF215" s="181"/>
      <c r="BG215" s="181"/>
      <c r="BH215" s="181"/>
      <c r="BI215" s="181"/>
      <c r="BJ215" s="181"/>
      <c r="BK215" s="181"/>
      <c r="BL215" s="181"/>
      <c r="BM215" s="181"/>
      <c r="BN215" s="181"/>
      <c r="BO215" s="181"/>
      <c r="BP215" s="181"/>
      <c r="BQ215" s="181"/>
      <c r="BR215" s="73">
        <f t="shared" si="160"/>
        <v>0</v>
      </c>
      <c r="BS215" s="64">
        <f t="shared" ref="BS215" si="164">BS214*$BV$5</f>
        <v>0</v>
      </c>
      <c r="BT215" s="76"/>
      <c r="BU215" s="60">
        <f t="shared" si="121"/>
        <v>0</v>
      </c>
      <c r="BV215" s="61">
        <f t="shared" si="122"/>
        <v>0</v>
      </c>
    </row>
    <row r="216" spans="2:74" ht="20.149999999999999" customHeight="1" thickBot="1" x14ac:dyDescent="0.4">
      <c r="B216" s="62"/>
      <c r="C216" s="75"/>
      <c r="D216" s="327"/>
      <c r="E216" s="68" t="s">
        <v>50</v>
      </c>
      <c r="F216" s="151"/>
      <c r="G216" s="151"/>
      <c r="H216" s="151"/>
      <c r="I216" s="151"/>
      <c r="J216" s="151"/>
      <c r="K216" s="151"/>
      <c r="L216" s="151"/>
      <c r="M216" s="151"/>
      <c r="N216" s="151"/>
      <c r="O216" s="151"/>
      <c r="P216" s="151"/>
      <c r="Q216" s="151"/>
      <c r="R216" s="151"/>
      <c r="S216" s="151"/>
      <c r="T216" s="151"/>
      <c r="U216" s="151"/>
      <c r="V216" s="151"/>
      <c r="W216" s="151"/>
      <c r="X216" s="151"/>
      <c r="Y216" s="151"/>
      <c r="Z216" s="151"/>
      <c r="AA216" s="151"/>
      <c r="AB216" s="151"/>
      <c r="AC216" s="151"/>
      <c r="AD216" s="151"/>
      <c r="AE216" s="151"/>
      <c r="AF216" s="151"/>
      <c r="AG216" s="151"/>
      <c r="AH216" s="151"/>
      <c r="AI216" s="151"/>
      <c r="AJ216" s="151"/>
      <c r="AK216" s="151"/>
      <c r="AL216" s="151"/>
      <c r="AM216" s="151"/>
      <c r="AN216" s="151"/>
      <c r="AO216" s="151"/>
      <c r="AP216" s="151"/>
      <c r="AQ216" s="151"/>
      <c r="AR216" s="151"/>
      <c r="AS216" s="151"/>
      <c r="AT216" s="151"/>
      <c r="AU216" s="151"/>
      <c r="AV216" s="151"/>
      <c r="AW216" s="151"/>
      <c r="AX216" s="151"/>
      <c r="AY216" s="151"/>
      <c r="AZ216" s="151"/>
      <c r="BA216" s="151"/>
      <c r="BB216" s="151"/>
      <c r="BC216" s="151"/>
      <c r="BD216" s="151"/>
      <c r="BE216" s="151"/>
      <c r="BF216" s="151"/>
      <c r="BG216" s="151"/>
      <c r="BH216" s="151"/>
      <c r="BI216" s="151"/>
      <c r="BJ216" s="151"/>
      <c r="BK216" s="151"/>
      <c r="BL216" s="151"/>
      <c r="BM216" s="151"/>
      <c r="BN216" s="151"/>
      <c r="BO216" s="151"/>
      <c r="BP216" s="151"/>
      <c r="BQ216" s="151"/>
      <c r="BR216" s="74">
        <f t="shared" si="160"/>
        <v>0</v>
      </c>
      <c r="BS216" s="64">
        <f t="shared" ref="BS216" si="165">BS214*$BV$6</f>
        <v>0</v>
      </c>
      <c r="BT216" s="76"/>
      <c r="BU216" s="60">
        <f t="shared" si="121"/>
        <v>0</v>
      </c>
      <c r="BV216" s="61">
        <f t="shared" si="122"/>
        <v>0</v>
      </c>
    </row>
    <row r="217" spans="2:74" ht="20.149999999999999" customHeight="1" x14ac:dyDescent="0.35">
      <c r="B217" s="62" t="s">
        <v>37</v>
      </c>
      <c r="C217" s="65"/>
      <c r="D217" s="325"/>
      <c r="E217" s="70" t="s">
        <v>38</v>
      </c>
      <c r="F217" s="151"/>
      <c r="G217" s="151"/>
      <c r="H217" s="151"/>
      <c r="I217" s="151"/>
      <c r="J217" s="151"/>
      <c r="K217" s="151"/>
      <c r="L217" s="151"/>
      <c r="M217" s="151"/>
      <c r="N217" s="151"/>
      <c r="O217" s="151"/>
      <c r="P217" s="151"/>
      <c r="Q217" s="151"/>
      <c r="R217" s="151"/>
      <c r="S217" s="151"/>
      <c r="T217" s="151"/>
      <c r="U217" s="151"/>
      <c r="V217" s="151"/>
      <c r="W217" s="151"/>
      <c r="X217" s="151"/>
      <c r="Y217" s="151"/>
      <c r="Z217" s="151"/>
      <c r="AA217" s="151"/>
      <c r="AB217" s="151"/>
      <c r="AC217" s="151"/>
      <c r="AD217" s="151"/>
      <c r="AE217" s="151"/>
      <c r="AF217" s="151"/>
      <c r="AG217" s="151"/>
      <c r="AH217" s="151"/>
      <c r="AI217" s="151"/>
      <c r="AJ217" s="151"/>
      <c r="AK217" s="151"/>
      <c r="AL217" s="151"/>
      <c r="AM217" s="151"/>
      <c r="AN217" s="151"/>
      <c r="AO217" s="151"/>
      <c r="AP217" s="151"/>
      <c r="AQ217" s="149"/>
      <c r="AR217" s="149"/>
      <c r="AS217" s="149"/>
      <c r="AT217" s="149"/>
      <c r="AU217" s="149"/>
      <c r="AV217" s="149"/>
      <c r="AW217" s="149"/>
      <c r="AX217" s="149"/>
      <c r="AY217" s="149"/>
      <c r="AZ217" s="149"/>
      <c r="BA217" s="149"/>
      <c r="BB217" s="149"/>
      <c r="BC217" s="149"/>
      <c r="BD217" s="149"/>
      <c r="BE217" s="149"/>
      <c r="BF217" s="149"/>
      <c r="BG217" s="149"/>
      <c r="BH217" s="149"/>
      <c r="BI217" s="149"/>
      <c r="BJ217" s="149"/>
      <c r="BK217" s="149"/>
      <c r="BL217" s="149"/>
      <c r="BM217" s="149"/>
      <c r="BN217" s="149"/>
      <c r="BO217" s="149"/>
      <c r="BP217" s="149"/>
      <c r="BQ217" s="149"/>
      <c r="BR217" s="59">
        <f t="shared" si="160"/>
        <v>0</v>
      </c>
      <c r="BS217" s="63"/>
      <c r="BT217" s="76"/>
      <c r="BU217" s="60">
        <f t="shared" si="121"/>
        <v>0</v>
      </c>
      <c r="BV217" s="61">
        <f t="shared" si="122"/>
        <v>0</v>
      </c>
    </row>
    <row r="218" spans="2:74" ht="20.149999999999999" customHeight="1" x14ac:dyDescent="0.35">
      <c r="B218" s="147" t="s">
        <v>48</v>
      </c>
      <c r="C218" s="71"/>
      <c r="D218" s="326"/>
      <c r="E218" s="72" t="s">
        <v>39</v>
      </c>
      <c r="F218" s="151"/>
      <c r="G218" s="151"/>
      <c r="H218" s="151"/>
      <c r="I218" s="151"/>
      <c r="J218" s="151"/>
      <c r="K218" s="151"/>
      <c r="L218" s="151"/>
      <c r="M218" s="151"/>
      <c r="N218" s="151"/>
      <c r="O218" s="151"/>
      <c r="P218" s="151"/>
      <c r="Q218" s="151"/>
      <c r="R218" s="151"/>
      <c r="S218" s="151"/>
      <c r="T218" s="151"/>
      <c r="U218" s="151"/>
      <c r="V218" s="151"/>
      <c r="W218" s="151"/>
      <c r="X218" s="151"/>
      <c r="Y218" s="151"/>
      <c r="Z218" s="151"/>
      <c r="AA218" s="151"/>
      <c r="AB218" s="151"/>
      <c r="AC218" s="151"/>
      <c r="AD218" s="151"/>
      <c r="AE218" s="151"/>
      <c r="AF218" s="151"/>
      <c r="AG218" s="151"/>
      <c r="AH218" s="151"/>
      <c r="AI218" s="151"/>
      <c r="AJ218" s="151"/>
      <c r="AK218" s="151"/>
      <c r="AL218" s="151"/>
      <c r="AM218" s="151"/>
      <c r="AN218" s="151"/>
      <c r="AO218" s="151"/>
      <c r="AP218" s="151"/>
      <c r="AQ218" s="181"/>
      <c r="AR218" s="181"/>
      <c r="AS218" s="181"/>
      <c r="AT218" s="181"/>
      <c r="AU218" s="181"/>
      <c r="AV218" s="181"/>
      <c r="AW218" s="181"/>
      <c r="AX218" s="181"/>
      <c r="AY218" s="181"/>
      <c r="AZ218" s="181"/>
      <c r="BA218" s="181"/>
      <c r="BB218" s="181"/>
      <c r="BC218" s="181"/>
      <c r="BD218" s="181"/>
      <c r="BE218" s="181"/>
      <c r="BF218" s="181"/>
      <c r="BG218" s="181"/>
      <c r="BH218" s="181"/>
      <c r="BI218" s="181"/>
      <c r="BJ218" s="181"/>
      <c r="BK218" s="181"/>
      <c r="BL218" s="181"/>
      <c r="BM218" s="181"/>
      <c r="BN218" s="181"/>
      <c r="BO218" s="181"/>
      <c r="BP218" s="181"/>
      <c r="BQ218" s="181"/>
      <c r="BR218" s="73">
        <f t="shared" si="160"/>
        <v>0</v>
      </c>
      <c r="BS218" s="64">
        <f t="shared" ref="BS218" si="166">BS217*$BV$5</f>
        <v>0</v>
      </c>
      <c r="BT218" s="76"/>
      <c r="BU218" s="60">
        <f t="shared" ref="BU218:BU252" si="167">(BS218+BT218*BS218)</f>
        <v>0</v>
      </c>
      <c r="BV218" s="61">
        <f t="shared" ref="BV218:BV252" si="168">(BR218*BU218)</f>
        <v>0</v>
      </c>
    </row>
    <row r="219" spans="2:74" ht="20.149999999999999" customHeight="1" thickBot="1" x14ac:dyDescent="0.4">
      <c r="B219" s="62"/>
      <c r="C219" s="75"/>
      <c r="D219" s="327"/>
      <c r="E219" s="68" t="s">
        <v>50</v>
      </c>
      <c r="F219" s="151"/>
      <c r="G219" s="151"/>
      <c r="H219" s="151"/>
      <c r="I219" s="151"/>
      <c r="J219" s="151"/>
      <c r="K219" s="151"/>
      <c r="L219" s="151"/>
      <c r="M219" s="151"/>
      <c r="N219" s="151"/>
      <c r="O219" s="151"/>
      <c r="P219" s="151"/>
      <c r="Q219" s="151"/>
      <c r="R219" s="151"/>
      <c r="S219" s="151"/>
      <c r="T219" s="151"/>
      <c r="U219" s="151"/>
      <c r="V219" s="151"/>
      <c r="W219" s="151"/>
      <c r="X219" s="151"/>
      <c r="Y219" s="151"/>
      <c r="Z219" s="151"/>
      <c r="AA219" s="151"/>
      <c r="AB219" s="151"/>
      <c r="AC219" s="151"/>
      <c r="AD219" s="151"/>
      <c r="AE219" s="151"/>
      <c r="AF219" s="151"/>
      <c r="AG219" s="151"/>
      <c r="AH219" s="151"/>
      <c r="AI219" s="151"/>
      <c r="AJ219" s="151"/>
      <c r="AK219" s="151"/>
      <c r="AL219" s="151"/>
      <c r="AM219" s="151"/>
      <c r="AN219" s="151"/>
      <c r="AO219" s="151"/>
      <c r="AP219" s="151"/>
      <c r="AQ219" s="151"/>
      <c r="AR219" s="151"/>
      <c r="AS219" s="151"/>
      <c r="AT219" s="151"/>
      <c r="AU219" s="151"/>
      <c r="AV219" s="151"/>
      <c r="AW219" s="151"/>
      <c r="AX219" s="151"/>
      <c r="AY219" s="151"/>
      <c r="AZ219" s="151"/>
      <c r="BA219" s="151"/>
      <c r="BB219" s="151"/>
      <c r="BC219" s="151"/>
      <c r="BD219" s="151"/>
      <c r="BE219" s="151"/>
      <c r="BF219" s="151"/>
      <c r="BG219" s="151"/>
      <c r="BH219" s="151"/>
      <c r="BI219" s="151"/>
      <c r="BJ219" s="151"/>
      <c r="BK219" s="151"/>
      <c r="BL219" s="151"/>
      <c r="BM219" s="151"/>
      <c r="BN219" s="151"/>
      <c r="BO219" s="151"/>
      <c r="BP219" s="151"/>
      <c r="BQ219" s="151"/>
      <c r="BR219" s="74">
        <f t="shared" si="160"/>
        <v>0</v>
      </c>
      <c r="BS219" s="64">
        <f t="shared" ref="BS219" si="169">BS217*$BV$6</f>
        <v>0</v>
      </c>
      <c r="BT219" s="76"/>
      <c r="BU219" s="60">
        <f t="shared" si="167"/>
        <v>0</v>
      </c>
      <c r="BV219" s="61">
        <f t="shared" si="168"/>
        <v>0</v>
      </c>
    </row>
    <row r="220" spans="2:74" ht="20.149999999999999" customHeight="1" x14ac:dyDescent="0.35">
      <c r="B220" s="62" t="s">
        <v>37</v>
      </c>
      <c r="C220" s="65"/>
      <c r="D220" s="325"/>
      <c r="E220" s="70" t="s">
        <v>38</v>
      </c>
      <c r="F220" s="151"/>
      <c r="G220" s="151"/>
      <c r="H220" s="151"/>
      <c r="I220" s="151"/>
      <c r="J220" s="151"/>
      <c r="K220" s="151"/>
      <c r="L220" s="151"/>
      <c r="M220" s="151"/>
      <c r="N220" s="151"/>
      <c r="O220" s="151"/>
      <c r="P220" s="151"/>
      <c r="Q220" s="151"/>
      <c r="R220" s="151"/>
      <c r="S220" s="151"/>
      <c r="T220" s="151"/>
      <c r="U220" s="151"/>
      <c r="V220" s="151"/>
      <c r="W220" s="151"/>
      <c r="X220" s="151"/>
      <c r="Y220" s="151"/>
      <c r="Z220" s="151"/>
      <c r="AA220" s="151"/>
      <c r="AB220" s="151"/>
      <c r="AC220" s="151"/>
      <c r="AD220" s="151"/>
      <c r="AE220" s="151"/>
      <c r="AF220" s="151"/>
      <c r="AG220" s="151"/>
      <c r="AH220" s="151"/>
      <c r="AI220" s="151"/>
      <c r="AJ220" s="151"/>
      <c r="AK220" s="151"/>
      <c r="AL220" s="151"/>
      <c r="AM220" s="151"/>
      <c r="AN220" s="151"/>
      <c r="AO220" s="151"/>
      <c r="AP220" s="151"/>
      <c r="AQ220" s="149"/>
      <c r="AR220" s="149"/>
      <c r="AS220" s="149"/>
      <c r="AT220" s="149"/>
      <c r="AU220" s="149"/>
      <c r="AV220" s="149"/>
      <c r="AW220" s="149"/>
      <c r="AX220" s="149"/>
      <c r="AY220" s="149"/>
      <c r="AZ220" s="149"/>
      <c r="BA220" s="149"/>
      <c r="BB220" s="149"/>
      <c r="BC220" s="149"/>
      <c r="BD220" s="149"/>
      <c r="BE220" s="149"/>
      <c r="BF220" s="149"/>
      <c r="BG220" s="149"/>
      <c r="BH220" s="149"/>
      <c r="BI220" s="149"/>
      <c r="BJ220" s="149"/>
      <c r="BK220" s="149"/>
      <c r="BL220" s="149"/>
      <c r="BM220" s="149"/>
      <c r="BN220" s="149"/>
      <c r="BO220" s="149"/>
      <c r="BP220" s="149"/>
      <c r="BQ220" s="149"/>
      <c r="BR220" s="59">
        <f t="shared" si="160"/>
        <v>0</v>
      </c>
      <c r="BS220" s="63"/>
      <c r="BT220" s="76"/>
      <c r="BU220" s="60">
        <f t="shared" si="167"/>
        <v>0</v>
      </c>
      <c r="BV220" s="61">
        <f t="shared" si="168"/>
        <v>0</v>
      </c>
    </row>
    <row r="221" spans="2:74" ht="20.149999999999999" customHeight="1" x14ac:dyDescent="0.35">
      <c r="B221" s="147" t="s">
        <v>48</v>
      </c>
      <c r="C221" s="71"/>
      <c r="D221" s="326"/>
      <c r="E221" s="72" t="s">
        <v>39</v>
      </c>
      <c r="F221" s="151"/>
      <c r="G221" s="151"/>
      <c r="H221" s="151"/>
      <c r="I221" s="151"/>
      <c r="J221" s="151"/>
      <c r="K221" s="151"/>
      <c r="L221" s="151"/>
      <c r="M221" s="151"/>
      <c r="N221" s="151"/>
      <c r="O221" s="151"/>
      <c r="P221" s="151"/>
      <c r="Q221" s="151"/>
      <c r="R221" s="151"/>
      <c r="S221" s="151"/>
      <c r="T221" s="151"/>
      <c r="U221" s="151"/>
      <c r="V221" s="151"/>
      <c r="W221" s="151"/>
      <c r="X221" s="151"/>
      <c r="Y221" s="151"/>
      <c r="Z221" s="151"/>
      <c r="AA221" s="151"/>
      <c r="AB221" s="151"/>
      <c r="AC221" s="151"/>
      <c r="AD221" s="151"/>
      <c r="AE221" s="151"/>
      <c r="AF221" s="151"/>
      <c r="AG221" s="151"/>
      <c r="AH221" s="151"/>
      <c r="AI221" s="151"/>
      <c r="AJ221" s="151"/>
      <c r="AK221" s="151"/>
      <c r="AL221" s="151"/>
      <c r="AM221" s="151"/>
      <c r="AN221" s="151"/>
      <c r="AO221" s="151"/>
      <c r="AP221" s="151"/>
      <c r="AQ221" s="181"/>
      <c r="AR221" s="181"/>
      <c r="AS221" s="181"/>
      <c r="AT221" s="181"/>
      <c r="AU221" s="181"/>
      <c r="AV221" s="181"/>
      <c r="AW221" s="181"/>
      <c r="AX221" s="181"/>
      <c r="AY221" s="181"/>
      <c r="AZ221" s="181"/>
      <c r="BA221" s="181"/>
      <c r="BB221" s="181"/>
      <c r="BC221" s="181"/>
      <c r="BD221" s="181"/>
      <c r="BE221" s="181"/>
      <c r="BF221" s="181"/>
      <c r="BG221" s="181"/>
      <c r="BH221" s="181"/>
      <c r="BI221" s="181"/>
      <c r="BJ221" s="181"/>
      <c r="BK221" s="181"/>
      <c r="BL221" s="181"/>
      <c r="BM221" s="181"/>
      <c r="BN221" s="181"/>
      <c r="BO221" s="181"/>
      <c r="BP221" s="181"/>
      <c r="BQ221" s="181"/>
      <c r="BR221" s="73">
        <f t="shared" si="160"/>
        <v>0</v>
      </c>
      <c r="BS221" s="64">
        <f t="shared" ref="BS221" si="170">BS220*$BV$5</f>
        <v>0</v>
      </c>
      <c r="BT221" s="76"/>
      <c r="BU221" s="60">
        <f t="shared" si="167"/>
        <v>0</v>
      </c>
      <c r="BV221" s="61">
        <f t="shared" si="168"/>
        <v>0</v>
      </c>
    </row>
    <row r="222" spans="2:74" ht="20.149999999999999" customHeight="1" thickBot="1" x14ac:dyDescent="0.4">
      <c r="B222" s="62"/>
      <c r="C222" s="75"/>
      <c r="D222" s="327"/>
      <c r="E222" s="68" t="s">
        <v>50</v>
      </c>
      <c r="F222" s="151"/>
      <c r="G222" s="151"/>
      <c r="H222" s="151"/>
      <c r="I222" s="151"/>
      <c r="J222" s="151"/>
      <c r="K222" s="151"/>
      <c r="L222" s="151"/>
      <c r="M222" s="151"/>
      <c r="N222" s="151"/>
      <c r="O222" s="151"/>
      <c r="P222" s="151"/>
      <c r="Q222" s="151"/>
      <c r="R222" s="151"/>
      <c r="S222" s="151"/>
      <c r="T222" s="151"/>
      <c r="U222" s="151"/>
      <c r="V222" s="151"/>
      <c r="W222" s="151"/>
      <c r="X222" s="151"/>
      <c r="Y222" s="151"/>
      <c r="Z222" s="151"/>
      <c r="AA222" s="151"/>
      <c r="AB222" s="151"/>
      <c r="AC222" s="151"/>
      <c r="AD222" s="151"/>
      <c r="AE222" s="151"/>
      <c r="AF222" s="151"/>
      <c r="AG222" s="151"/>
      <c r="AH222" s="151"/>
      <c r="AI222" s="151"/>
      <c r="AJ222" s="151"/>
      <c r="AK222" s="151"/>
      <c r="AL222" s="151"/>
      <c r="AM222" s="151"/>
      <c r="AN222" s="151"/>
      <c r="AO222" s="151"/>
      <c r="AP222" s="151"/>
      <c r="AQ222" s="151"/>
      <c r="AR222" s="151"/>
      <c r="AS222" s="151"/>
      <c r="AT222" s="151"/>
      <c r="AU222" s="151"/>
      <c r="AV222" s="151"/>
      <c r="AW222" s="151"/>
      <c r="AX222" s="151"/>
      <c r="AY222" s="151"/>
      <c r="AZ222" s="151"/>
      <c r="BA222" s="151"/>
      <c r="BB222" s="151"/>
      <c r="BC222" s="151"/>
      <c r="BD222" s="151"/>
      <c r="BE222" s="151"/>
      <c r="BF222" s="151"/>
      <c r="BG222" s="151"/>
      <c r="BH222" s="151"/>
      <c r="BI222" s="151"/>
      <c r="BJ222" s="151"/>
      <c r="BK222" s="151"/>
      <c r="BL222" s="151"/>
      <c r="BM222" s="151"/>
      <c r="BN222" s="151"/>
      <c r="BO222" s="151"/>
      <c r="BP222" s="151"/>
      <c r="BQ222" s="151"/>
      <c r="BR222" s="74">
        <f t="shared" si="160"/>
        <v>0</v>
      </c>
      <c r="BS222" s="64">
        <f t="shared" ref="BS222" si="171">BS220*$BV$6</f>
        <v>0</v>
      </c>
      <c r="BT222" s="76"/>
      <c r="BU222" s="60">
        <f t="shared" si="167"/>
        <v>0</v>
      </c>
      <c r="BV222" s="61">
        <f t="shared" si="168"/>
        <v>0</v>
      </c>
    </row>
    <row r="223" spans="2:74" ht="20.149999999999999" customHeight="1" x14ac:dyDescent="0.35">
      <c r="B223" s="62" t="s">
        <v>37</v>
      </c>
      <c r="C223" s="65"/>
      <c r="D223" s="325"/>
      <c r="E223" s="70" t="s">
        <v>38</v>
      </c>
      <c r="F223" s="151"/>
      <c r="G223" s="151"/>
      <c r="H223" s="151"/>
      <c r="I223" s="151"/>
      <c r="J223" s="151"/>
      <c r="K223" s="151"/>
      <c r="L223" s="151"/>
      <c r="M223" s="151"/>
      <c r="N223" s="151"/>
      <c r="O223" s="151"/>
      <c r="P223" s="151"/>
      <c r="Q223" s="151"/>
      <c r="R223" s="151"/>
      <c r="S223" s="151"/>
      <c r="T223" s="151"/>
      <c r="U223" s="151"/>
      <c r="V223" s="151"/>
      <c r="W223" s="151"/>
      <c r="X223" s="151"/>
      <c r="Y223" s="151"/>
      <c r="Z223" s="151"/>
      <c r="AA223" s="151"/>
      <c r="AB223" s="151"/>
      <c r="AC223" s="151"/>
      <c r="AD223" s="151"/>
      <c r="AE223" s="151"/>
      <c r="AF223" s="151"/>
      <c r="AG223" s="151"/>
      <c r="AH223" s="151"/>
      <c r="AI223" s="151"/>
      <c r="AJ223" s="151"/>
      <c r="AK223" s="151"/>
      <c r="AL223" s="151"/>
      <c r="AM223" s="151"/>
      <c r="AN223" s="151"/>
      <c r="AO223" s="151"/>
      <c r="AP223" s="151"/>
      <c r="AQ223" s="149"/>
      <c r="AR223" s="149"/>
      <c r="AS223" s="149"/>
      <c r="AT223" s="149"/>
      <c r="AU223" s="149"/>
      <c r="AV223" s="149"/>
      <c r="AW223" s="149"/>
      <c r="AX223" s="149"/>
      <c r="AY223" s="149"/>
      <c r="AZ223" s="149"/>
      <c r="BA223" s="149"/>
      <c r="BB223" s="149"/>
      <c r="BC223" s="149"/>
      <c r="BD223" s="149"/>
      <c r="BE223" s="149"/>
      <c r="BF223" s="149"/>
      <c r="BG223" s="149"/>
      <c r="BH223" s="149"/>
      <c r="BI223" s="149"/>
      <c r="BJ223" s="149"/>
      <c r="BK223" s="149"/>
      <c r="BL223" s="149"/>
      <c r="BM223" s="149"/>
      <c r="BN223" s="149"/>
      <c r="BO223" s="149"/>
      <c r="BP223" s="149"/>
      <c r="BQ223" s="149"/>
      <c r="BR223" s="59">
        <f t="shared" si="160"/>
        <v>0</v>
      </c>
      <c r="BS223" s="63"/>
      <c r="BT223" s="76"/>
      <c r="BU223" s="60">
        <f t="shared" si="167"/>
        <v>0</v>
      </c>
      <c r="BV223" s="61">
        <f t="shared" si="168"/>
        <v>0</v>
      </c>
    </row>
    <row r="224" spans="2:74" ht="20.149999999999999" customHeight="1" x14ac:dyDescent="0.35">
      <c r="B224" s="147" t="s">
        <v>48</v>
      </c>
      <c r="C224" s="71"/>
      <c r="D224" s="326"/>
      <c r="E224" s="72" t="s">
        <v>39</v>
      </c>
      <c r="F224" s="151"/>
      <c r="G224" s="151"/>
      <c r="H224" s="151"/>
      <c r="I224" s="151"/>
      <c r="J224" s="151"/>
      <c r="K224" s="151"/>
      <c r="L224" s="151"/>
      <c r="M224" s="151"/>
      <c r="N224" s="151"/>
      <c r="O224" s="151"/>
      <c r="P224" s="151"/>
      <c r="Q224" s="151"/>
      <c r="R224" s="151"/>
      <c r="S224" s="151"/>
      <c r="T224" s="151"/>
      <c r="U224" s="151"/>
      <c r="V224" s="151"/>
      <c r="W224" s="151"/>
      <c r="X224" s="151"/>
      <c r="Y224" s="151"/>
      <c r="Z224" s="151"/>
      <c r="AA224" s="151"/>
      <c r="AB224" s="151"/>
      <c r="AC224" s="151"/>
      <c r="AD224" s="151"/>
      <c r="AE224" s="151"/>
      <c r="AF224" s="151"/>
      <c r="AG224" s="151"/>
      <c r="AH224" s="151"/>
      <c r="AI224" s="151"/>
      <c r="AJ224" s="151"/>
      <c r="AK224" s="151"/>
      <c r="AL224" s="151"/>
      <c r="AM224" s="151"/>
      <c r="AN224" s="151"/>
      <c r="AO224" s="151"/>
      <c r="AP224" s="151"/>
      <c r="AQ224" s="181"/>
      <c r="AR224" s="181"/>
      <c r="AS224" s="181"/>
      <c r="AT224" s="181"/>
      <c r="AU224" s="181"/>
      <c r="AV224" s="181"/>
      <c r="AW224" s="181"/>
      <c r="AX224" s="181"/>
      <c r="AY224" s="181"/>
      <c r="AZ224" s="181"/>
      <c r="BA224" s="181"/>
      <c r="BB224" s="181"/>
      <c r="BC224" s="181"/>
      <c r="BD224" s="181"/>
      <c r="BE224" s="181"/>
      <c r="BF224" s="181"/>
      <c r="BG224" s="181"/>
      <c r="BH224" s="181"/>
      <c r="BI224" s="181"/>
      <c r="BJ224" s="181"/>
      <c r="BK224" s="181"/>
      <c r="BL224" s="181"/>
      <c r="BM224" s="181"/>
      <c r="BN224" s="181"/>
      <c r="BO224" s="181"/>
      <c r="BP224" s="181"/>
      <c r="BQ224" s="181"/>
      <c r="BR224" s="73">
        <f t="shared" si="160"/>
        <v>0</v>
      </c>
      <c r="BS224" s="64">
        <f t="shared" ref="BS224" si="172">BS223*$BV$5</f>
        <v>0</v>
      </c>
      <c r="BT224" s="76"/>
      <c r="BU224" s="60">
        <f t="shared" si="167"/>
        <v>0</v>
      </c>
      <c r="BV224" s="61">
        <f t="shared" si="168"/>
        <v>0</v>
      </c>
    </row>
    <row r="225" spans="2:74" ht="20.149999999999999" customHeight="1" thickBot="1" x14ac:dyDescent="0.4">
      <c r="B225" s="62"/>
      <c r="C225" s="75"/>
      <c r="D225" s="327"/>
      <c r="E225" s="68" t="s">
        <v>50</v>
      </c>
      <c r="F225" s="151"/>
      <c r="G225" s="151"/>
      <c r="H225" s="151"/>
      <c r="I225" s="151"/>
      <c r="J225" s="151"/>
      <c r="K225" s="151"/>
      <c r="L225" s="151"/>
      <c r="M225" s="151"/>
      <c r="N225" s="151"/>
      <c r="O225" s="151"/>
      <c r="P225" s="151"/>
      <c r="Q225" s="151"/>
      <c r="R225" s="151"/>
      <c r="S225" s="151"/>
      <c r="T225" s="151"/>
      <c r="U225" s="151"/>
      <c r="V225" s="151"/>
      <c r="W225" s="151"/>
      <c r="X225" s="151"/>
      <c r="Y225" s="151"/>
      <c r="Z225" s="151"/>
      <c r="AA225" s="151"/>
      <c r="AB225" s="151"/>
      <c r="AC225" s="151"/>
      <c r="AD225" s="151"/>
      <c r="AE225" s="151"/>
      <c r="AF225" s="151"/>
      <c r="AG225" s="151"/>
      <c r="AH225" s="151"/>
      <c r="AI225" s="151"/>
      <c r="AJ225" s="151"/>
      <c r="AK225" s="151"/>
      <c r="AL225" s="151"/>
      <c r="AM225" s="151"/>
      <c r="AN225" s="151"/>
      <c r="AO225" s="151"/>
      <c r="AP225" s="151"/>
      <c r="AQ225" s="151"/>
      <c r="AR225" s="151"/>
      <c r="AS225" s="151"/>
      <c r="AT225" s="151"/>
      <c r="AU225" s="151"/>
      <c r="AV225" s="151"/>
      <c r="AW225" s="151"/>
      <c r="AX225" s="151"/>
      <c r="AY225" s="151"/>
      <c r="AZ225" s="151"/>
      <c r="BA225" s="151"/>
      <c r="BB225" s="151"/>
      <c r="BC225" s="151"/>
      <c r="BD225" s="151"/>
      <c r="BE225" s="151"/>
      <c r="BF225" s="151"/>
      <c r="BG225" s="151"/>
      <c r="BH225" s="151"/>
      <c r="BI225" s="151"/>
      <c r="BJ225" s="151"/>
      <c r="BK225" s="151"/>
      <c r="BL225" s="151"/>
      <c r="BM225" s="151"/>
      <c r="BN225" s="151"/>
      <c r="BO225" s="151"/>
      <c r="BP225" s="151"/>
      <c r="BQ225" s="151"/>
      <c r="BR225" s="74">
        <f t="shared" si="160"/>
        <v>0</v>
      </c>
      <c r="BS225" s="64">
        <f t="shared" ref="BS225" si="173">BS223*$BV$6</f>
        <v>0</v>
      </c>
      <c r="BT225" s="76"/>
      <c r="BU225" s="60">
        <f t="shared" si="167"/>
        <v>0</v>
      </c>
      <c r="BV225" s="61">
        <f t="shared" si="168"/>
        <v>0</v>
      </c>
    </row>
    <row r="226" spans="2:74" ht="20.149999999999999" customHeight="1" x14ac:dyDescent="0.35">
      <c r="B226" s="62" t="s">
        <v>37</v>
      </c>
      <c r="C226" s="65"/>
      <c r="D226" s="325"/>
      <c r="E226" s="70" t="s">
        <v>38</v>
      </c>
      <c r="F226" s="151"/>
      <c r="G226" s="151"/>
      <c r="H226" s="151"/>
      <c r="I226" s="151"/>
      <c r="J226" s="151"/>
      <c r="K226" s="151"/>
      <c r="L226" s="151"/>
      <c r="M226" s="151"/>
      <c r="N226" s="151"/>
      <c r="O226" s="151"/>
      <c r="P226" s="151"/>
      <c r="Q226" s="151"/>
      <c r="R226" s="151"/>
      <c r="S226" s="151"/>
      <c r="T226" s="151"/>
      <c r="U226" s="151"/>
      <c r="V226" s="151"/>
      <c r="W226" s="151"/>
      <c r="X226" s="151"/>
      <c r="Y226" s="151"/>
      <c r="Z226" s="151"/>
      <c r="AA226" s="151"/>
      <c r="AB226" s="151"/>
      <c r="AC226" s="151"/>
      <c r="AD226" s="151"/>
      <c r="AE226" s="151"/>
      <c r="AF226" s="151"/>
      <c r="AG226" s="151"/>
      <c r="AH226" s="151"/>
      <c r="AI226" s="151"/>
      <c r="AJ226" s="151"/>
      <c r="AK226" s="151"/>
      <c r="AL226" s="151"/>
      <c r="AM226" s="151"/>
      <c r="AN226" s="151"/>
      <c r="AO226" s="151"/>
      <c r="AP226" s="151"/>
      <c r="AQ226" s="149"/>
      <c r="AR226" s="149"/>
      <c r="AS226" s="149"/>
      <c r="AT226" s="149"/>
      <c r="AU226" s="149"/>
      <c r="AV226" s="149"/>
      <c r="AW226" s="149"/>
      <c r="AX226" s="149"/>
      <c r="AY226" s="149"/>
      <c r="AZ226" s="149"/>
      <c r="BA226" s="149"/>
      <c r="BB226" s="149"/>
      <c r="BC226" s="149"/>
      <c r="BD226" s="149"/>
      <c r="BE226" s="149"/>
      <c r="BF226" s="149"/>
      <c r="BG226" s="149"/>
      <c r="BH226" s="149"/>
      <c r="BI226" s="149"/>
      <c r="BJ226" s="149"/>
      <c r="BK226" s="149"/>
      <c r="BL226" s="149"/>
      <c r="BM226" s="149"/>
      <c r="BN226" s="149"/>
      <c r="BO226" s="149"/>
      <c r="BP226" s="149"/>
      <c r="BQ226" s="149"/>
      <c r="BR226" s="59">
        <f t="shared" si="160"/>
        <v>0</v>
      </c>
      <c r="BS226" s="63"/>
      <c r="BT226" s="76"/>
      <c r="BU226" s="60">
        <f t="shared" si="167"/>
        <v>0</v>
      </c>
      <c r="BV226" s="61">
        <f t="shared" si="168"/>
        <v>0</v>
      </c>
    </row>
    <row r="227" spans="2:74" ht="20.149999999999999" customHeight="1" x14ac:dyDescent="0.35">
      <c r="B227" s="147" t="s">
        <v>48</v>
      </c>
      <c r="C227" s="71"/>
      <c r="D227" s="326"/>
      <c r="E227" s="72" t="s">
        <v>39</v>
      </c>
      <c r="F227" s="151"/>
      <c r="G227" s="151"/>
      <c r="H227" s="151"/>
      <c r="I227" s="151"/>
      <c r="J227" s="151"/>
      <c r="K227" s="151"/>
      <c r="L227" s="151"/>
      <c r="M227" s="151"/>
      <c r="N227" s="151"/>
      <c r="O227" s="151"/>
      <c r="P227" s="151"/>
      <c r="Q227" s="151"/>
      <c r="R227" s="151"/>
      <c r="S227" s="151"/>
      <c r="T227" s="151"/>
      <c r="U227" s="151"/>
      <c r="V227" s="151"/>
      <c r="W227" s="151"/>
      <c r="X227" s="151"/>
      <c r="Y227" s="151"/>
      <c r="Z227" s="151"/>
      <c r="AA227" s="151"/>
      <c r="AB227" s="151"/>
      <c r="AC227" s="151"/>
      <c r="AD227" s="151"/>
      <c r="AE227" s="151"/>
      <c r="AF227" s="151"/>
      <c r="AG227" s="151"/>
      <c r="AH227" s="151"/>
      <c r="AI227" s="151"/>
      <c r="AJ227" s="151"/>
      <c r="AK227" s="151"/>
      <c r="AL227" s="151"/>
      <c r="AM227" s="151"/>
      <c r="AN227" s="151"/>
      <c r="AO227" s="151"/>
      <c r="AP227" s="151"/>
      <c r="AQ227" s="181"/>
      <c r="AR227" s="181"/>
      <c r="AS227" s="181"/>
      <c r="AT227" s="181"/>
      <c r="AU227" s="181"/>
      <c r="AV227" s="181"/>
      <c r="AW227" s="181"/>
      <c r="AX227" s="181"/>
      <c r="AY227" s="181"/>
      <c r="AZ227" s="181"/>
      <c r="BA227" s="181"/>
      <c r="BB227" s="181"/>
      <c r="BC227" s="181"/>
      <c r="BD227" s="181"/>
      <c r="BE227" s="181"/>
      <c r="BF227" s="181"/>
      <c r="BG227" s="181"/>
      <c r="BH227" s="181"/>
      <c r="BI227" s="181"/>
      <c r="BJ227" s="181"/>
      <c r="BK227" s="181"/>
      <c r="BL227" s="181"/>
      <c r="BM227" s="181"/>
      <c r="BN227" s="181"/>
      <c r="BO227" s="181"/>
      <c r="BP227" s="181"/>
      <c r="BQ227" s="181"/>
      <c r="BR227" s="73">
        <f t="shared" si="160"/>
        <v>0</v>
      </c>
      <c r="BS227" s="64">
        <f t="shared" ref="BS227" si="174">BS226*$BV$5</f>
        <v>0</v>
      </c>
      <c r="BT227" s="76"/>
      <c r="BU227" s="60">
        <f t="shared" si="167"/>
        <v>0</v>
      </c>
      <c r="BV227" s="61">
        <f t="shared" si="168"/>
        <v>0</v>
      </c>
    </row>
    <row r="228" spans="2:74" ht="20.149999999999999" customHeight="1" thickBot="1" x14ac:dyDescent="0.4">
      <c r="B228" s="62"/>
      <c r="C228" s="75"/>
      <c r="D228" s="327"/>
      <c r="E228" s="68" t="s">
        <v>50</v>
      </c>
      <c r="F228" s="151"/>
      <c r="G228" s="151"/>
      <c r="H228" s="151"/>
      <c r="I228" s="151"/>
      <c r="J228" s="151"/>
      <c r="K228" s="151"/>
      <c r="L228" s="151"/>
      <c r="M228" s="151"/>
      <c r="N228" s="151"/>
      <c r="O228" s="151"/>
      <c r="P228" s="151"/>
      <c r="Q228" s="151"/>
      <c r="R228" s="151"/>
      <c r="S228" s="151"/>
      <c r="T228" s="151"/>
      <c r="U228" s="151"/>
      <c r="V228" s="151"/>
      <c r="W228" s="151"/>
      <c r="X228" s="151"/>
      <c r="Y228" s="151"/>
      <c r="Z228" s="151"/>
      <c r="AA228" s="151"/>
      <c r="AB228" s="151"/>
      <c r="AC228" s="151"/>
      <c r="AD228" s="151"/>
      <c r="AE228" s="151"/>
      <c r="AF228" s="151"/>
      <c r="AG228" s="151"/>
      <c r="AH228" s="151"/>
      <c r="AI228" s="151"/>
      <c r="AJ228" s="151"/>
      <c r="AK228" s="151"/>
      <c r="AL228" s="151"/>
      <c r="AM228" s="151"/>
      <c r="AN228" s="151"/>
      <c r="AO228" s="151"/>
      <c r="AP228" s="151"/>
      <c r="AQ228" s="151"/>
      <c r="AR228" s="151"/>
      <c r="AS228" s="151"/>
      <c r="AT228" s="151"/>
      <c r="AU228" s="151"/>
      <c r="AV228" s="151"/>
      <c r="AW228" s="151"/>
      <c r="AX228" s="151"/>
      <c r="AY228" s="151"/>
      <c r="AZ228" s="151"/>
      <c r="BA228" s="151"/>
      <c r="BB228" s="151"/>
      <c r="BC228" s="151"/>
      <c r="BD228" s="151"/>
      <c r="BE228" s="151"/>
      <c r="BF228" s="151"/>
      <c r="BG228" s="151"/>
      <c r="BH228" s="151"/>
      <c r="BI228" s="151"/>
      <c r="BJ228" s="151"/>
      <c r="BK228" s="151"/>
      <c r="BL228" s="151"/>
      <c r="BM228" s="151"/>
      <c r="BN228" s="151"/>
      <c r="BO228" s="151"/>
      <c r="BP228" s="151"/>
      <c r="BQ228" s="151"/>
      <c r="BR228" s="74">
        <f t="shared" si="160"/>
        <v>0</v>
      </c>
      <c r="BS228" s="64">
        <f t="shared" ref="BS228" si="175">BS226*$BV$6</f>
        <v>0</v>
      </c>
      <c r="BT228" s="76"/>
      <c r="BU228" s="60">
        <f t="shared" si="167"/>
        <v>0</v>
      </c>
      <c r="BV228" s="61">
        <f t="shared" si="168"/>
        <v>0</v>
      </c>
    </row>
    <row r="229" spans="2:74" ht="20.149999999999999" customHeight="1" x14ac:dyDescent="0.35">
      <c r="B229" s="62" t="s">
        <v>37</v>
      </c>
      <c r="C229" s="65"/>
      <c r="D229" s="325"/>
      <c r="E229" s="70" t="s">
        <v>38</v>
      </c>
      <c r="F229" s="151"/>
      <c r="G229" s="151"/>
      <c r="H229" s="151"/>
      <c r="I229" s="151"/>
      <c r="J229" s="151"/>
      <c r="K229" s="151"/>
      <c r="L229" s="151"/>
      <c r="M229" s="151"/>
      <c r="N229" s="151"/>
      <c r="O229" s="151"/>
      <c r="P229" s="151"/>
      <c r="Q229" s="151"/>
      <c r="R229" s="151"/>
      <c r="S229" s="151"/>
      <c r="T229" s="151"/>
      <c r="U229" s="151"/>
      <c r="V229" s="151"/>
      <c r="W229" s="151"/>
      <c r="X229" s="151"/>
      <c r="Y229" s="151"/>
      <c r="Z229" s="151"/>
      <c r="AA229" s="151"/>
      <c r="AB229" s="151"/>
      <c r="AC229" s="151"/>
      <c r="AD229" s="151"/>
      <c r="AE229" s="151"/>
      <c r="AF229" s="151"/>
      <c r="AG229" s="151"/>
      <c r="AH229" s="151"/>
      <c r="AI229" s="151"/>
      <c r="AJ229" s="151"/>
      <c r="AK229" s="151"/>
      <c r="AL229" s="151"/>
      <c r="AM229" s="151"/>
      <c r="AN229" s="151"/>
      <c r="AO229" s="151"/>
      <c r="AP229" s="151"/>
      <c r="AQ229" s="149"/>
      <c r="AR229" s="149"/>
      <c r="AS229" s="149"/>
      <c r="AT229" s="149"/>
      <c r="AU229" s="149"/>
      <c r="AV229" s="149"/>
      <c r="AW229" s="149"/>
      <c r="AX229" s="149"/>
      <c r="AY229" s="149"/>
      <c r="AZ229" s="149"/>
      <c r="BA229" s="149"/>
      <c r="BB229" s="149"/>
      <c r="BC229" s="149"/>
      <c r="BD229" s="149"/>
      <c r="BE229" s="149"/>
      <c r="BF229" s="149"/>
      <c r="BG229" s="149"/>
      <c r="BH229" s="149"/>
      <c r="BI229" s="149"/>
      <c r="BJ229" s="149"/>
      <c r="BK229" s="149"/>
      <c r="BL229" s="149"/>
      <c r="BM229" s="149"/>
      <c r="BN229" s="149"/>
      <c r="BO229" s="149"/>
      <c r="BP229" s="149"/>
      <c r="BQ229" s="149"/>
      <c r="BR229" s="59">
        <f t="shared" si="160"/>
        <v>0</v>
      </c>
      <c r="BS229" s="63"/>
      <c r="BT229" s="76"/>
      <c r="BU229" s="60">
        <f t="shared" si="167"/>
        <v>0</v>
      </c>
      <c r="BV229" s="61">
        <f t="shared" si="168"/>
        <v>0</v>
      </c>
    </row>
    <row r="230" spans="2:74" ht="20.149999999999999" customHeight="1" x14ac:dyDescent="0.35">
      <c r="B230" s="147" t="s">
        <v>48</v>
      </c>
      <c r="C230" s="71"/>
      <c r="D230" s="326"/>
      <c r="E230" s="72" t="s">
        <v>39</v>
      </c>
      <c r="F230" s="151"/>
      <c r="G230" s="151"/>
      <c r="H230" s="151"/>
      <c r="I230" s="151"/>
      <c r="J230" s="151"/>
      <c r="K230" s="151"/>
      <c r="L230" s="151"/>
      <c r="M230" s="151"/>
      <c r="N230" s="151"/>
      <c r="O230" s="151"/>
      <c r="P230" s="151"/>
      <c r="Q230" s="151"/>
      <c r="R230" s="151"/>
      <c r="S230" s="151"/>
      <c r="T230" s="151"/>
      <c r="U230" s="151"/>
      <c r="V230" s="151"/>
      <c r="W230" s="151"/>
      <c r="X230" s="151"/>
      <c r="Y230" s="151"/>
      <c r="Z230" s="151"/>
      <c r="AA230" s="151"/>
      <c r="AB230" s="151"/>
      <c r="AC230" s="151"/>
      <c r="AD230" s="151"/>
      <c r="AE230" s="151"/>
      <c r="AF230" s="151"/>
      <c r="AG230" s="151"/>
      <c r="AH230" s="151"/>
      <c r="AI230" s="151"/>
      <c r="AJ230" s="151"/>
      <c r="AK230" s="151"/>
      <c r="AL230" s="151"/>
      <c r="AM230" s="151"/>
      <c r="AN230" s="151"/>
      <c r="AO230" s="151"/>
      <c r="AP230" s="151"/>
      <c r="AQ230" s="181"/>
      <c r="AR230" s="181"/>
      <c r="AS230" s="181"/>
      <c r="AT230" s="181"/>
      <c r="AU230" s="181"/>
      <c r="AV230" s="181"/>
      <c r="AW230" s="181"/>
      <c r="AX230" s="181"/>
      <c r="AY230" s="181"/>
      <c r="AZ230" s="181"/>
      <c r="BA230" s="181"/>
      <c r="BB230" s="181"/>
      <c r="BC230" s="181"/>
      <c r="BD230" s="181"/>
      <c r="BE230" s="181"/>
      <c r="BF230" s="181"/>
      <c r="BG230" s="181"/>
      <c r="BH230" s="181"/>
      <c r="BI230" s="181"/>
      <c r="BJ230" s="181"/>
      <c r="BK230" s="181"/>
      <c r="BL230" s="181"/>
      <c r="BM230" s="181"/>
      <c r="BN230" s="181"/>
      <c r="BO230" s="181"/>
      <c r="BP230" s="181"/>
      <c r="BQ230" s="181"/>
      <c r="BR230" s="73">
        <f t="shared" si="160"/>
        <v>0</v>
      </c>
      <c r="BS230" s="64">
        <f t="shared" ref="BS230" si="176">BS229*$BV$5</f>
        <v>0</v>
      </c>
      <c r="BT230" s="76"/>
      <c r="BU230" s="60">
        <f t="shared" si="167"/>
        <v>0</v>
      </c>
      <c r="BV230" s="61">
        <f t="shared" si="168"/>
        <v>0</v>
      </c>
    </row>
    <row r="231" spans="2:74" ht="20.149999999999999" customHeight="1" thickBot="1" x14ac:dyDescent="0.4">
      <c r="B231" s="62"/>
      <c r="C231" s="75"/>
      <c r="D231" s="327"/>
      <c r="E231" s="68" t="s">
        <v>50</v>
      </c>
      <c r="F231" s="151"/>
      <c r="G231" s="151"/>
      <c r="H231" s="151"/>
      <c r="I231" s="151"/>
      <c r="J231" s="151"/>
      <c r="K231" s="151"/>
      <c r="L231" s="151"/>
      <c r="M231" s="151"/>
      <c r="N231" s="151"/>
      <c r="O231" s="151"/>
      <c r="P231" s="151"/>
      <c r="Q231" s="151"/>
      <c r="R231" s="151"/>
      <c r="S231" s="151"/>
      <c r="T231" s="151"/>
      <c r="U231" s="151"/>
      <c r="V231" s="151"/>
      <c r="W231" s="151"/>
      <c r="X231" s="151"/>
      <c r="Y231" s="151"/>
      <c r="Z231" s="151"/>
      <c r="AA231" s="151"/>
      <c r="AB231" s="151"/>
      <c r="AC231" s="151"/>
      <c r="AD231" s="151"/>
      <c r="AE231" s="151"/>
      <c r="AF231" s="151"/>
      <c r="AG231" s="151"/>
      <c r="AH231" s="151"/>
      <c r="AI231" s="151"/>
      <c r="AJ231" s="151"/>
      <c r="AK231" s="151"/>
      <c r="AL231" s="151"/>
      <c r="AM231" s="151"/>
      <c r="AN231" s="151"/>
      <c r="AO231" s="151"/>
      <c r="AP231" s="151"/>
      <c r="AQ231" s="151"/>
      <c r="AR231" s="151"/>
      <c r="AS231" s="151"/>
      <c r="AT231" s="151"/>
      <c r="AU231" s="151"/>
      <c r="AV231" s="151"/>
      <c r="AW231" s="151"/>
      <c r="AX231" s="151"/>
      <c r="AY231" s="151"/>
      <c r="AZ231" s="151"/>
      <c r="BA231" s="151"/>
      <c r="BB231" s="151"/>
      <c r="BC231" s="151"/>
      <c r="BD231" s="151"/>
      <c r="BE231" s="151"/>
      <c r="BF231" s="151"/>
      <c r="BG231" s="151"/>
      <c r="BH231" s="151"/>
      <c r="BI231" s="151"/>
      <c r="BJ231" s="151"/>
      <c r="BK231" s="151"/>
      <c r="BL231" s="151"/>
      <c r="BM231" s="151"/>
      <c r="BN231" s="151"/>
      <c r="BO231" s="151"/>
      <c r="BP231" s="151"/>
      <c r="BQ231" s="151"/>
      <c r="BR231" s="74">
        <f t="shared" si="160"/>
        <v>0</v>
      </c>
      <c r="BS231" s="64">
        <f t="shared" ref="BS231" si="177">BS229*$BV$6</f>
        <v>0</v>
      </c>
      <c r="BT231" s="76"/>
      <c r="BU231" s="60">
        <f t="shared" si="167"/>
        <v>0</v>
      </c>
      <c r="BV231" s="61">
        <f t="shared" si="168"/>
        <v>0</v>
      </c>
    </row>
    <row r="232" spans="2:74" ht="20.149999999999999" customHeight="1" x14ac:dyDescent="0.35">
      <c r="B232" s="62" t="s">
        <v>37</v>
      </c>
      <c r="C232" s="65"/>
      <c r="D232" s="325"/>
      <c r="E232" s="70" t="s">
        <v>38</v>
      </c>
      <c r="F232" s="151"/>
      <c r="G232" s="151"/>
      <c r="H232" s="151"/>
      <c r="I232" s="151"/>
      <c r="J232" s="151"/>
      <c r="K232" s="151"/>
      <c r="L232" s="151"/>
      <c r="M232" s="151"/>
      <c r="N232" s="151"/>
      <c r="O232" s="151"/>
      <c r="P232" s="151"/>
      <c r="Q232" s="151"/>
      <c r="R232" s="151"/>
      <c r="S232" s="151"/>
      <c r="T232" s="151"/>
      <c r="U232" s="151"/>
      <c r="V232" s="151"/>
      <c r="W232" s="151"/>
      <c r="X232" s="151"/>
      <c r="Y232" s="151"/>
      <c r="Z232" s="151"/>
      <c r="AA232" s="151"/>
      <c r="AB232" s="151"/>
      <c r="AC232" s="151"/>
      <c r="AD232" s="151"/>
      <c r="AE232" s="151"/>
      <c r="AF232" s="151"/>
      <c r="AG232" s="151"/>
      <c r="AH232" s="151"/>
      <c r="AI232" s="151"/>
      <c r="AJ232" s="151"/>
      <c r="AK232" s="151"/>
      <c r="AL232" s="151"/>
      <c r="AM232" s="151"/>
      <c r="AN232" s="151"/>
      <c r="AO232" s="151"/>
      <c r="AP232" s="151"/>
      <c r="AQ232" s="149"/>
      <c r="AR232" s="149"/>
      <c r="AS232" s="149"/>
      <c r="AT232" s="149"/>
      <c r="AU232" s="149"/>
      <c r="AV232" s="149"/>
      <c r="AW232" s="149"/>
      <c r="AX232" s="149"/>
      <c r="AY232" s="149"/>
      <c r="AZ232" s="149"/>
      <c r="BA232" s="149"/>
      <c r="BB232" s="149"/>
      <c r="BC232" s="149"/>
      <c r="BD232" s="149"/>
      <c r="BE232" s="149"/>
      <c r="BF232" s="149"/>
      <c r="BG232" s="149"/>
      <c r="BH232" s="149"/>
      <c r="BI232" s="149"/>
      <c r="BJ232" s="149"/>
      <c r="BK232" s="149"/>
      <c r="BL232" s="149"/>
      <c r="BM232" s="149"/>
      <c r="BN232" s="149"/>
      <c r="BO232" s="149"/>
      <c r="BP232" s="149"/>
      <c r="BQ232" s="149"/>
      <c r="BR232" s="59">
        <f t="shared" si="160"/>
        <v>0</v>
      </c>
      <c r="BS232" s="63"/>
      <c r="BT232" s="76"/>
      <c r="BU232" s="60">
        <f t="shared" si="167"/>
        <v>0</v>
      </c>
      <c r="BV232" s="61">
        <f t="shared" si="168"/>
        <v>0</v>
      </c>
    </row>
    <row r="233" spans="2:74" ht="20.149999999999999" customHeight="1" x14ac:dyDescent="0.35">
      <c r="B233" s="147" t="s">
        <v>48</v>
      </c>
      <c r="C233" s="71"/>
      <c r="D233" s="326"/>
      <c r="E233" s="72" t="s">
        <v>39</v>
      </c>
      <c r="F233" s="151"/>
      <c r="G233" s="151"/>
      <c r="H233" s="151"/>
      <c r="I233" s="151"/>
      <c r="J233" s="151"/>
      <c r="K233" s="151"/>
      <c r="L233" s="151"/>
      <c r="M233" s="151"/>
      <c r="N233" s="151"/>
      <c r="O233" s="151"/>
      <c r="P233" s="151"/>
      <c r="Q233" s="151"/>
      <c r="R233" s="151"/>
      <c r="S233" s="151"/>
      <c r="T233" s="151"/>
      <c r="U233" s="151"/>
      <c r="V233" s="151"/>
      <c r="W233" s="151"/>
      <c r="X233" s="151"/>
      <c r="Y233" s="151"/>
      <c r="Z233" s="151"/>
      <c r="AA233" s="151"/>
      <c r="AB233" s="151"/>
      <c r="AC233" s="151"/>
      <c r="AD233" s="151"/>
      <c r="AE233" s="151"/>
      <c r="AF233" s="151"/>
      <c r="AG233" s="151"/>
      <c r="AH233" s="151"/>
      <c r="AI233" s="151"/>
      <c r="AJ233" s="151"/>
      <c r="AK233" s="151"/>
      <c r="AL233" s="151"/>
      <c r="AM233" s="151"/>
      <c r="AN233" s="151"/>
      <c r="AO233" s="151"/>
      <c r="AP233" s="151"/>
      <c r="AQ233" s="181"/>
      <c r="AR233" s="181"/>
      <c r="AS233" s="181"/>
      <c r="AT233" s="181"/>
      <c r="AU233" s="181"/>
      <c r="AV233" s="181"/>
      <c r="AW233" s="181"/>
      <c r="AX233" s="181"/>
      <c r="AY233" s="181"/>
      <c r="AZ233" s="181"/>
      <c r="BA233" s="181"/>
      <c r="BB233" s="181"/>
      <c r="BC233" s="181"/>
      <c r="BD233" s="181"/>
      <c r="BE233" s="181"/>
      <c r="BF233" s="181"/>
      <c r="BG233" s="181"/>
      <c r="BH233" s="181"/>
      <c r="BI233" s="181"/>
      <c r="BJ233" s="181"/>
      <c r="BK233" s="181"/>
      <c r="BL233" s="181"/>
      <c r="BM233" s="181"/>
      <c r="BN233" s="181"/>
      <c r="BO233" s="181"/>
      <c r="BP233" s="181"/>
      <c r="BQ233" s="181"/>
      <c r="BR233" s="73">
        <f t="shared" si="160"/>
        <v>0</v>
      </c>
      <c r="BS233" s="64">
        <f t="shared" ref="BS233" si="178">BS232*$BV$5</f>
        <v>0</v>
      </c>
      <c r="BT233" s="76"/>
      <c r="BU233" s="60">
        <f t="shared" si="167"/>
        <v>0</v>
      </c>
      <c r="BV233" s="61">
        <f t="shared" si="168"/>
        <v>0</v>
      </c>
    </row>
    <row r="234" spans="2:74" ht="20.149999999999999" customHeight="1" thickBot="1" x14ac:dyDescent="0.4">
      <c r="B234" s="62"/>
      <c r="C234" s="75"/>
      <c r="D234" s="327"/>
      <c r="E234" s="68" t="s">
        <v>50</v>
      </c>
      <c r="F234" s="151"/>
      <c r="G234" s="151"/>
      <c r="H234" s="151"/>
      <c r="I234" s="151"/>
      <c r="J234" s="151"/>
      <c r="K234" s="151"/>
      <c r="L234" s="151"/>
      <c r="M234" s="151"/>
      <c r="N234" s="151"/>
      <c r="O234" s="151"/>
      <c r="P234" s="151"/>
      <c r="Q234" s="151"/>
      <c r="R234" s="151"/>
      <c r="S234" s="151"/>
      <c r="T234" s="151"/>
      <c r="U234" s="151"/>
      <c r="V234" s="151"/>
      <c r="W234" s="151"/>
      <c r="X234" s="151"/>
      <c r="Y234" s="151"/>
      <c r="Z234" s="151"/>
      <c r="AA234" s="151"/>
      <c r="AB234" s="151"/>
      <c r="AC234" s="151"/>
      <c r="AD234" s="151"/>
      <c r="AE234" s="151"/>
      <c r="AF234" s="151"/>
      <c r="AG234" s="151"/>
      <c r="AH234" s="151"/>
      <c r="AI234" s="151"/>
      <c r="AJ234" s="151"/>
      <c r="AK234" s="151"/>
      <c r="AL234" s="151"/>
      <c r="AM234" s="151"/>
      <c r="AN234" s="151"/>
      <c r="AO234" s="151"/>
      <c r="AP234" s="151"/>
      <c r="AQ234" s="151"/>
      <c r="AR234" s="151"/>
      <c r="AS234" s="151"/>
      <c r="AT234" s="151"/>
      <c r="AU234" s="151"/>
      <c r="AV234" s="151"/>
      <c r="AW234" s="151"/>
      <c r="AX234" s="151"/>
      <c r="AY234" s="151"/>
      <c r="AZ234" s="151"/>
      <c r="BA234" s="151"/>
      <c r="BB234" s="151"/>
      <c r="BC234" s="151"/>
      <c r="BD234" s="151"/>
      <c r="BE234" s="151"/>
      <c r="BF234" s="151"/>
      <c r="BG234" s="151"/>
      <c r="BH234" s="151"/>
      <c r="BI234" s="151"/>
      <c r="BJ234" s="151"/>
      <c r="BK234" s="151"/>
      <c r="BL234" s="151"/>
      <c r="BM234" s="151"/>
      <c r="BN234" s="151"/>
      <c r="BO234" s="151"/>
      <c r="BP234" s="151"/>
      <c r="BQ234" s="151"/>
      <c r="BR234" s="74">
        <f t="shared" si="160"/>
        <v>0</v>
      </c>
      <c r="BS234" s="64">
        <f t="shared" ref="BS234" si="179">BS232*$BV$6</f>
        <v>0</v>
      </c>
      <c r="BT234" s="76"/>
      <c r="BU234" s="60">
        <f t="shared" si="167"/>
        <v>0</v>
      </c>
      <c r="BV234" s="61">
        <f t="shared" si="168"/>
        <v>0</v>
      </c>
    </row>
    <row r="235" spans="2:74" ht="20.149999999999999" customHeight="1" x14ac:dyDescent="0.35">
      <c r="B235" s="62" t="s">
        <v>37</v>
      </c>
      <c r="C235" s="65"/>
      <c r="D235" s="325"/>
      <c r="E235" s="70" t="s">
        <v>38</v>
      </c>
      <c r="F235" s="151"/>
      <c r="G235" s="151"/>
      <c r="H235" s="151"/>
      <c r="I235" s="151"/>
      <c r="J235" s="151"/>
      <c r="K235" s="151"/>
      <c r="L235" s="151"/>
      <c r="M235" s="151"/>
      <c r="N235" s="151"/>
      <c r="O235" s="151"/>
      <c r="P235" s="151"/>
      <c r="Q235" s="151"/>
      <c r="R235" s="151"/>
      <c r="S235" s="151"/>
      <c r="T235" s="151"/>
      <c r="U235" s="151"/>
      <c r="V235" s="151"/>
      <c r="W235" s="151"/>
      <c r="X235" s="151"/>
      <c r="Y235" s="151"/>
      <c r="Z235" s="151"/>
      <c r="AA235" s="151"/>
      <c r="AB235" s="151"/>
      <c r="AC235" s="151"/>
      <c r="AD235" s="151"/>
      <c r="AE235" s="151"/>
      <c r="AF235" s="151"/>
      <c r="AG235" s="151"/>
      <c r="AH235" s="151"/>
      <c r="AI235" s="151"/>
      <c r="AJ235" s="151"/>
      <c r="AK235" s="151"/>
      <c r="AL235" s="151"/>
      <c r="AM235" s="151"/>
      <c r="AN235" s="151"/>
      <c r="AO235" s="151"/>
      <c r="AP235" s="151"/>
      <c r="AQ235" s="149"/>
      <c r="AR235" s="149"/>
      <c r="AS235" s="149"/>
      <c r="AT235" s="149"/>
      <c r="AU235" s="149"/>
      <c r="AV235" s="149"/>
      <c r="AW235" s="149"/>
      <c r="AX235" s="149"/>
      <c r="AY235" s="149"/>
      <c r="AZ235" s="149"/>
      <c r="BA235" s="149"/>
      <c r="BB235" s="149"/>
      <c r="BC235" s="149"/>
      <c r="BD235" s="149"/>
      <c r="BE235" s="149"/>
      <c r="BF235" s="149"/>
      <c r="BG235" s="149"/>
      <c r="BH235" s="149"/>
      <c r="BI235" s="149"/>
      <c r="BJ235" s="149"/>
      <c r="BK235" s="149"/>
      <c r="BL235" s="149"/>
      <c r="BM235" s="149"/>
      <c r="BN235" s="149"/>
      <c r="BO235" s="149"/>
      <c r="BP235" s="149"/>
      <c r="BQ235" s="149"/>
      <c r="BR235" s="59">
        <f t="shared" si="160"/>
        <v>0</v>
      </c>
      <c r="BS235" s="63"/>
      <c r="BT235" s="76"/>
      <c r="BU235" s="60">
        <f t="shared" si="167"/>
        <v>0</v>
      </c>
      <c r="BV235" s="61">
        <f t="shared" si="168"/>
        <v>0</v>
      </c>
    </row>
    <row r="236" spans="2:74" ht="20.149999999999999" customHeight="1" x14ac:dyDescent="0.35">
      <c r="B236" s="147" t="s">
        <v>48</v>
      </c>
      <c r="C236" s="71"/>
      <c r="D236" s="326"/>
      <c r="E236" s="72" t="s">
        <v>39</v>
      </c>
      <c r="F236" s="151"/>
      <c r="G236" s="151"/>
      <c r="H236" s="151"/>
      <c r="I236" s="151"/>
      <c r="J236" s="151"/>
      <c r="K236" s="151"/>
      <c r="L236" s="151"/>
      <c r="M236" s="151"/>
      <c r="N236" s="151"/>
      <c r="O236" s="151"/>
      <c r="P236" s="151"/>
      <c r="Q236" s="151"/>
      <c r="R236" s="151"/>
      <c r="S236" s="151"/>
      <c r="T236" s="151"/>
      <c r="U236" s="151"/>
      <c r="V236" s="151"/>
      <c r="W236" s="151"/>
      <c r="X236" s="151"/>
      <c r="Y236" s="151"/>
      <c r="Z236" s="151"/>
      <c r="AA236" s="151"/>
      <c r="AB236" s="151"/>
      <c r="AC236" s="151"/>
      <c r="AD236" s="151"/>
      <c r="AE236" s="151"/>
      <c r="AF236" s="151"/>
      <c r="AG236" s="151"/>
      <c r="AH236" s="151"/>
      <c r="AI236" s="151"/>
      <c r="AJ236" s="151"/>
      <c r="AK236" s="151"/>
      <c r="AL236" s="151"/>
      <c r="AM236" s="151"/>
      <c r="AN236" s="151"/>
      <c r="AO236" s="151"/>
      <c r="AP236" s="151"/>
      <c r="AQ236" s="181"/>
      <c r="AR236" s="181"/>
      <c r="AS236" s="181"/>
      <c r="AT236" s="181"/>
      <c r="AU236" s="181"/>
      <c r="AV236" s="181"/>
      <c r="AW236" s="181"/>
      <c r="AX236" s="181"/>
      <c r="AY236" s="181"/>
      <c r="AZ236" s="181"/>
      <c r="BA236" s="181"/>
      <c r="BB236" s="181"/>
      <c r="BC236" s="181"/>
      <c r="BD236" s="181"/>
      <c r="BE236" s="181"/>
      <c r="BF236" s="181"/>
      <c r="BG236" s="181"/>
      <c r="BH236" s="181"/>
      <c r="BI236" s="181"/>
      <c r="BJ236" s="181"/>
      <c r="BK236" s="181"/>
      <c r="BL236" s="181"/>
      <c r="BM236" s="181"/>
      <c r="BN236" s="181"/>
      <c r="BO236" s="181"/>
      <c r="BP236" s="181"/>
      <c r="BQ236" s="181"/>
      <c r="BR236" s="73">
        <f t="shared" si="160"/>
        <v>0</v>
      </c>
      <c r="BS236" s="64">
        <f t="shared" ref="BS236" si="180">BS235*$BV$5</f>
        <v>0</v>
      </c>
      <c r="BT236" s="76"/>
      <c r="BU236" s="60">
        <f t="shared" si="167"/>
        <v>0</v>
      </c>
      <c r="BV236" s="61">
        <f t="shared" si="168"/>
        <v>0</v>
      </c>
    </row>
    <row r="237" spans="2:74" ht="20.149999999999999" customHeight="1" thickBot="1" x14ac:dyDescent="0.4">
      <c r="B237" s="62"/>
      <c r="C237" s="75"/>
      <c r="D237" s="327"/>
      <c r="E237" s="68" t="s">
        <v>50</v>
      </c>
      <c r="F237" s="151"/>
      <c r="G237" s="151"/>
      <c r="H237" s="151"/>
      <c r="I237" s="151"/>
      <c r="J237" s="151"/>
      <c r="K237" s="151"/>
      <c r="L237" s="151"/>
      <c r="M237" s="151"/>
      <c r="N237" s="151"/>
      <c r="O237" s="151"/>
      <c r="P237" s="151"/>
      <c r="Q237" s="151"/>
      <c r="R237" s="151"/>
      <c r="S237" s="151"/>
      <c r="T237" s="151"/>
      <c r="U237" s="151"/>
      <c r="V237" s="151"/>
      <c r="W237" s="151"/>
      <c r="X237" s="151"/>
      <c r="Y237" s="151"/>
      <c r="Z237" s="151"/>
      <c r="AA237" s="151"/>
      <c r="AB237" s="151"/>
      <c r="AC237" s="151"/>
      <c r="AD237" s="151"/>
      <c r="AE237" s="151"/>
      <c r="AF237" s="151"/>
      <c r="AG237" s="151"/>
      <c r="AH237" s="151"/>
      <c r="AI237" s="151"/>
      <c r="AJ237" s="151"/>
      <c r="AK237" s="151"/>
      <c r="AL237" s="151"/>
      <c r="AM237" s="151"/>
      <c r="AN237" s="151"/>
      <c r="AO237" s="151"/>
      <c r="AP237" s="151"/>
      <c r="AQ237" s="151"/>
      <c r="AR237" s="151"/>
      <c r="AS237" s="151"/>
      <c r="AT237" s="151"/>
      <c r="AU237" s="151"/>
      <c r="AV237" s="151"/>
      <c r="AW237" s="151"/>
      <c r="AX237" s="151"/>
      <c r="AY237" s="151"/>
      <c r="AZ237" s="151"/>
      <c r="BA237" s="151"/>
      <c r="BB237" s="151"/>
      <c r="BC237" s="151"/>
      <c r="BD237" s="151"/>
      <c r="BE237" s="151"/>
      <c r="BF237" s="151"/>
      <c r="BG237" s="151"/>
      <c r="BH237" s="151"/>
      <c r="BI237" s="151"/>
      <c r="BJ237" s="151"/>
      <c r="BK237" s="151"/>
      <c r="BL237" s="151"/>
      <c r="BM237" s="151"/>
      <c r="BN237" s="151"/>
      <c r="BO237" s="151"/>
      <c r="BP237" s="151"/>
      <c r="BQ237" s="151"/>
      <c r="BR237" s="74">
        <f t="shared" si="160"/>
        <v>0</v>
      </c>
      <c r="BS237" s="64">
        <f t="shared" ref="BS237" si="181">BS235*$BV$6</f>
        <v>0</v>
      </c>
      <c r="BT237" s="76"/>
      <c r="BU237" s="60">
        <f t="shared" si="167"/>
        <v>0</v>
      </c>
      <c r="BV237" s="61">
        <f t="shared" si="168"/>
        <v>0</v>
      </c>
    </row>
    <row r="238" spans="2:74" ht="20.149999999999999" customHeight="1" x14ac:dyDescent="0.35">
      <c r="B238" s="62" t="s">
        <v>37</v>
      </c>
      <c r="C238" s="65"/>
      <c r="D238" s="325"/>
      <c r="E238" s="70" t="s">
        <v>38</v>
      </c>
      <c r="F238" s="151"/>
      <c r="G238" s="151"/>
      <c r="H238" s="151"/>
      <c r="I238" s="151"/>
      <c r="J238" s="151"/>
      <c r="K238" s="151"/>
      <c r="L238" s="151"/>
      <c r="M238" s="151"/>
      <c r="N238" s="151"/>
      <c r="O238" s="151"/>
      <c r="P238" s="151"/>
      <c r="Q238" s="151"/>
      <c r="R238" s="151"/>
      <c r="S238" s="151"/>
      <c r="T238" s="151"/>
      <c r="U238" s="151"/>
      <c r="V238" s="151"/>
      <c r="W238" s="151"/>
      <c r="X238" s="151"/>
      <c r="Y238" s="151"/>
      <c r="Z238" s="151"/>
      <c r="AA238" s="151"/>
      <c r="AB238" s="151"/>
      <c r="AC238" s="151"/>
      <c r="AD238" s="151"/>
      <c r="AE238" s="151"/>
      <c r="AF238" s="151"/>
      <c r="AG238" s="151"/>
      <c r="AH238" s="151"/>
      <c r="AI238" s="151"/>
      <c r="AJ238" s="151"/>
      <c r="AK238" s="151"/>
      <c r="AL238" s="151"/>
      <c r="AM238" s="151"/>
      <c r="AN238" s="151"/>
      <c r="AO238" s="151"/>
      <c r="AP238" s="151"/>
      <c r="AQ238" s="149"/>
      <c r="AR238" s="149"/>
      <c r="AS238" s="149"/>
      <c r="AT238" s="149"/>
      <c r="AU238" s="149"/>
      <c r="AV238" s="149"/>
      <c r="AW238" s="149"/>
      <c r="AX238" s="149"/>
      <c r="AY238" s="149"/>
      <c r="AZ238" s="149"/>
      <c r="BA238" s="149"/>
      <c r="BB238" s="149"/>
      <c r="BC238" s="149"/>
      <c r="BD238" s="149"/>
      <c r="BE238" s="149"/>
      <c r="BF238" s="149"/>
      <c r="BG238" s="149"/>
      <c r="BH238" s="149"/>
      <c r="BI238" s="149"/>
      <c r="BJ238" s="149"/>
      <c r="BK238" s="149"/>
      <c r="BL238" s="149"/>
      <c r="BM238" s="149"/>
      <c r="BN238" s="149"/>
      <c r="BO238" s="149"/>
      <c r="BP238" s="149"/>
      <c r="BQ238" s="149"/>
      <c r="BR238" s="59">
        <f t="shared" si="160"/>
        <v>0</v>
      </c>
      <c r="BS238" s="63"/>
      <c r="BT238" s="76"/>
      <c r="BU238" s="60">
        <f t="shared" si="167"/>
        <v>0</v>
      </c>
      <c r="BV238" s="61">
        <f t="shared" si="168"/>
        <v>0</v>
      </c>
    </row>
    <row r="239" spans="2:74" ht="20.149999999999999" customHeight="1" x14ac:dyDescent="0.35">
      <c r="B239" s="147" t="s">
        <v>48</v>
      </c>
      <c r="C239" s="71"/>
      <c r="D239" s="326"/>
      <c r="E239" s="72" t="s">
        <v>39</v>
      </c>
      <c r="F239" s="151"/>
      <c r="G239" s="151"/>
      <c r="H239" s="151"/>
      <c r="I239" s="151"/>
      <c r="J239" s="151"/>
      <c r="K239" s="151"/>
      <c r="L239" s="151"/>
      <c r="M239" s="151"/>
      <c r="N239" s="151"/>
      <c r="O239" s="151"/>
      <c r="P239" s="151"/>
      <c r="Q239" s="151"/>
      <c r="R239" s="151"/>
      <c r="S239" s="151"/>
      <c r="T239" s="151"/>
      <c r="U239" s="151"/>
      <c r="V239" s="151"/>
      <c r="W239" s="151"/>
      <c r="X239" s="151"/>
      <c r="Y239" s="151"/>
      <c r="Z239" s="151"/>
      <c r="AA239" s="151"/>
      <c r="AB239" s="151"/>
      <c r="AC239" s="151"/>
      <c r="AD239" s="151"/>
      <c r="AE239" s="151"/>
      <c r="AF239" s="151"/>
      <c r="AG239" s="151"/>
      <c r="AH239" s="151"/>
      <c r="AI239" s="151"/>
      <c r="AJ239" s="151"/>
      <c r="AK239" s="151"/>
      <c r="AL239" s="151"/>
      <c r="AM239" s="151"/>
      <c r="AN239" s="151"/>
      <c r="AO239" s="151"/>
      <c r="AP239" s="151"/>
      <c r="AQ239" s="181"/>
      <c r="AR239" s="181"/>
      <c r="AS239" s="181"/>
      <c r="AT239" s="181"/>
      <c r="AU239" s="181"/>
      <c r="AV239" s="181"/>
      <c r="AW239" s="181"/>
      <c r="AX239" s="181"/>
      <c r="AY239" s="181"/>
      <c r="AZ239" s="181"/>
      <c r="BA239" s="181"/>
      <c r="BB239" s="181"/>
      <c r="BC239" s="181"/>
      <c r="BD239" s="181"/>
      <c r="BE239" s="181"/>
      <c r="BF239" s="181"/>
      <c r="BG239" s="181"/>
      <c r="BH239" s="181"/>
      <c r="BI239" s="181"/>
      <c r="BJ239" s="181"/>
      <c r="BK239" s="181"/>
      <c r="BL239" s="181"/>
      <c r="BM239" s="181"/>
      <c r="BN239" s="181"/>
      <c r="BO239" s="181"/>
      <c r="BP239" s="181"/>
      <c r="BQ239" s="181"/>
      <c r="BR239" s="73">
        <f t="shared" si="160"/>
        <v>0</v>
      </c>
      <c r="BS239" s="64">
        <f t="shared" ref="BS239" si="182">BS238*$BV$5</f>
        <v>0</v>
      </c>
      <c r="BT239" s="76"/>
      <c r="BU239" s="60">
        <f t="shared" si="167"/>
        <v>0</v>
      </c>
      <c r="BV239" s="61">
        <f t="shared" si="168"/>
        <v>0</v>
      </c>
    </row>
    <row r="240" spans="2:74" ht="20.149999999999999" customHeight="1" thickBot="1" x14ac:dyDescent="0.4">
      <c r="B240" s="62"/>
      <c r="C240" s="75"/>
      <c r="D240" s="327"/>
      <c r="E240" s="68" t="s">
        <v>50</v>
      </c>
      <c r="F240" s="151"/>
      <c r="G240" s="151"/>
      <c r="H240" s="151"/>
      <c r="I240" s="151"/>
      <c r="J240" s="151"/>
      <c r="K240" s="151"/>
      <c r="L240" s="151"/>
      <c r="M240" s="151"/>
      <c r="N240" s="151"/>
      <c r="O240" s="151"/>
      <c r="P240" s="151"/>
      <c r="Q240" s="151"/>
      <c r="R240" s="151"/>
      <c r="S240" s="151"/>
      <c r="T240" s="151"/>
      <c r="U240" s="151"/>
      <c r="V240" s="151"/>
      <c r="W240" s="151"/>
      <c r="X240" s="151"/>
      <c r="Y240" s="151"/>
      <c r="Z240" s="151"/>
      <c r="AA240" s="151"/>
      <c r="AB240" s="151"/>
      <c r="AC240" s="151"/>
      <c r="AD240" s="151"/>
      <c r="AE240" s="151"/>
      <c r="AF240" s="151"/>
      <c r="AG240" s="151"/>
      <c r="AH240" s="151"/>
      <c r="AI240" s="151"/>
      <c r="AJ240" s="151"/>
      <c r="AK240" s="151"/>
      <c r="AL240" s="151"/>
      <c r="AM240" s="151"/>
      <c r="AN240" s="151"/>
      <c r="AO240" s="151"/>
      <c r="AP240" s="151"/>
      <c r="AQ240" s="151"/>
      <c r="AR240" s="151"/>
      <c r="AS240" s="151"/>
      <c r="AT240" s="151"/>
      <c r="AU240" s="151"/>
      <c r="AV240" s="151"/>
      <c r="AW240" s="151"/>
      <c r="AX240" s="151"/>
      <c r="AY240" s="151"/>
      <c r="AZ240" s="151"/>
      <c r="BA240" s="151"/>
      <c r="BB240" s="151"/>
      <c r="BC240" s="151"/>
      <c r="BD240" s="151"/>
      <c r="BE240" s="151"/>
      <c r="BF240" s="151"/>
      <c r="BG240" s="151"/>
      <c r="BH240" s="151"/>
      <c r="BI240" s="151"/>
      <c r="BJ240" s="151"/>
      <c r="BK240" s="151"/>
      <c r="BL240" s="151"/>
      <c r="BM240" s="151"/>
      <c r="BN240" s="151"/>
      <c r="BO240" s="151"/>
      <c r="BP240" s="151"/>
      <c r="BQ240" s="151"/>
      <c r="BR240" s="74">
        <f t="shared" si="160"/>
        <v>0</v>
      </c>
      <c r="BS240" s="64">
        <f t="shared" ref="BS240" si="183">BS238*$BV$6</f>
        <v>0</v>
      </c>
      <c r="BT240" s="76"/>
      <c r="BU240" s="60">
        <f t="shared" si="167"/>
        <v>0</v>
      </c>
      <c r="BV240" s="61">
        <f t="shared" si="168"/>
        <v>0</v>
      </c>
    </row>
    <row r="241" spans="2:74" ht="20.149999999999999" customHeight="1" x14ac:dyDescent="0.35">
      <c r="B241" s="62" t="s">
        <v>37</v>
      </c>
      <c r="C241" s="65"/>
      <c r="D241" s="325"/>
      <c r="E241" s="70" t="s">
        <v>38</v>
      </c>
      <c r="F241" s="151"/>
      <c r="G241" s="151"/>
      <c r="H241" s="151"/>
      <c r="I241" s="151"/>
      <c r="J241" s="151"/>
      <c r="K241" s="151"/>
      <c r="L241" s="151"/>
      <c r="M241" s="151"/>
      <c r="N241" s="151"/>
      <c r="O241" s="151"/>
      <c r="P241" s="151"/>
      <c r="Q241" s="151"/>
      <c r="R241" s="151"/>
      <c r="S241" s="151"/>
      <c r="T241" s="151"/>
      <c r="U241" s="151"/>
      <c r="V241" s="151"/>
      <c r="W241" s="151"/>
      <c r="X241" s="151"/>
      <c r="Y241" s="151"/>
      <c r="Z241" s="151"/>
      <c r="AA241" s="151"/>
      <c r="AB241" s="151"/>
      <c r="AC241" s="151"/>
      <c r="AD241" s="151"/>
      <c r="AE241" s="151"/>
      <c r="AF241" s="151"/>
      <c r="AG241" s="151"/>
      <c r="AH241" s="151"/>
      <c r="AI241" s="151"/>
      <c r="AJ241" s="151"/>
      <c r="AK241" s="151"/>
      <c r="AL241" s="151"/>
      <c r="AM241" s="151"/>
      <c r="AN241" s="151"/>
      <c r="AO241" s="151"/>
      <c r="AP241" s="151"/>
      <c r="AQ241" s="149"/>
      <c r="AR241" s="149"/>
      <c r="AS241" s="149"/>
      <c r="AT241" s="149"/>
      <c r="AU241" s="149"/>
      <c r="AV241" s="149"/>
      <c r="AW241" s="149"/>
      <c r="AX241" s="149"/>
      <c r="AY241" s="149"/>
      <c r="AZ241" s="149"/>
      <c r="BA241" s="149"/>
      <c r="BB241" s="149"/>
      <c r="BC241" s="149"/>
      <c r="BD241" s="149"/>
      <c r="BE241" s="149"/>
      <c r="BF241" s="149"/>
      <c r="BG241" s="149"/>
      <c r="BH241" s="149"/>
      <c r="BI241" s="149"/>
      <c r="BJ241" s="149"/>
      <c r="BK241" s="149"/>
      <c r="BL241" s="149"/>
      <c r="BM241" s="149"/>
      <c r="BN241" s="149"/>
      <c r="BO241" s="149"/>
      <c r="BP241" s="149"/>
      <c r="BQ241" s="149"/>
      <c r="BR241" s="59">
        <f t="shared" si="160"/>
        <v>0</v>
      </c>
      <c r="BS241" s="63"/>
      <c r="BT241" s="76"/>
      <c r="BU241" s="60">
        <f t="shared" si="167"/>
        <v>0</v>
      </c>
      <c r="BV241" s="61">
        <f t="shared" si="168"/>
        <v>0</v>
      </c>
    </row>
    <row r="242" spans="2:74" ht="20.149999999999999" customHeight="1" x14ac:dyDescent="0.35">
      <c r="B242" s="147" t="s">
        <v>48</v>
      </c>
      <c r="C242" s="71"/>
      <c r="D242" s="326"/>
      <c r="E242" s="72" t="s">
        <v>39</v>
      </c>
      <c r="F242" s="151"/>
      <c r="G242" s="151"/>
      <c r="H242" s="151"/>
      <c r="I242" s="151"/>
      <c r="J242" s="151"/>
      <c r="K242" s="151"/>
      <c r="L242" s="151"/>
      <c r="M242" s="151"/>
      <c r="N242" s="151"/>
      <c r="O242" s="151"/>
      <c r="P242" s="151"/>
      <c r="Q242" s="151"/>
      <c r="R242" s="151"/>
      <c r="S242" s="151"/>
      <c r="T242" s="151"/>
      <c r="U242" s="151"/>
      <c r="V242" s="151"/>
      <c r="W242" s="151"/>
      <c r="X242" s="151"/>
      <c r="Y242" s="151"/>
      <c r="Z242" s="151"/>
      <c r="AA242" s="151"/>
      <c r="AB242" s="151"/>
      <c r="AC242" s="151"/>
      <c r="AD242" s="151"/>
      <c r="AE242" s="151"/>
      <c r="AF242" s="151"/>
      <c r="AG242" s="151"/>
      <c r="AH242" s="151"/>
      <c r="AI242" s="151"/>
      <c r="AJ242" s="151"/>
      <c r="AK242" s="151"/>
      <c r="AL242" s="151"/>
      <c r="AM242" s="151"/>
      <c r="AN242" s="151"/>
      <c r="AO242" s="151"/>
      <c r="AP242" s="151"/>
      <c r="AQ242" s="181"/>
      <c r="AR242" s="181"/>
      <c r="AS242" s="181"/>
      <c r="AT242" s="181"/>
      <c r="AU242" s="181"/>
      <c r="AV242" s="181"/>
      <c r="AW242" s="181"/>
      <c r="AX242" s="181"/>
      <c r="AY242" s="181"/>
      <c r="AZ242" s="181"/>
      <c r="BA242" s="181"/>
      <c r="BB242" s="181"/>
      <c r="BC242" s="181"/>
      <c r="BD242" s="181"/>
      <c r="BE242" s="181"/>
      <c r="BF242" s="181"/>
      <c r="BG242" s="181"/>
      <c r="BH242" s="181"/>
      <c r="BI242" s="181"/>
      <c r="BJ242" s="181"/>
      <c r="BK242" s="181"/>
      <c r="BL242" s="181"/>
      <c r="BM242" s="181"/>
      <c r="BN242" s="181"/>
      <c r="BO242" s="181"/>
      <c r="BP242" s="181"/>
      <c r="BQ242" s="181"/>
      <c r="BR242" s="73">
        <f t="shared" si="160"/>
        <v>0</v>
      </c>
      <c r="BS242" s="64">
        <f t="shared" ref="BS242" si="184">BS241*$BV$5</f>
        <v>0</v>
      </c>
      <c r="BT242" s="76"/>
      <c r="BU242" s="60">
        <f t="shared" si="167"/>
        <v>0</v>
      </c>
      <c r="BV242" s="61">
        <f t="shared" si="168"/>
        <v>0</v>
      </c>
    </row>
    <row r="243" spans="2:74" ht="20.149999999999999" customHeight="1" thickBot="1" x14ac:dyDescent="0.4">
      <c r="B243" s="62"/>
      <c r="C243" s="75"/>
      <c r="D243" s="327"/>
      <c r="E243" s="68" t="s">
        <v>50</v>
      </c>
      <c r="F243" s="151"/>
      <c r="G243" s="151"/>
      <c r="H243" s="151"/>
      <c r="I243" s="151"/>
      <c r="J243" s="151"/>
      <c r="K243" s="151"/>
      <c r="L243" s="151"/>
      <c r="M243" s="151"/>
      <c r="N243" s="151"/>
      <c r="O243" s="151"/>
      <c r="P243" s="151"/>
      <c r="Q243" s="151"/>
      <c r="R243" s="151"/>
      <c r="S243" s="151"/>
      <c r="T243" s="151"/>
      <c r="U243" s="151"/>
      <c r="V243" s="151"/>
      <c r="W243" s="151"/>
      <c r="X243" s="151"/>
      <c r="Y243" s="151"/>
      <c r="Z243" s="151"/>
      <c r="AA243" s="151"/>
      <c r="AB243" s="151"/>
      <c r="AC243" s="151"/>
      <c r="AD243" s="151"/>
      <c r="AE243" s="151"/>
      <c r="AF243" s="151"/>
      <c r="AG243" s="151"/>
      <c r="AH243" s="151"/>
      <c r="AI243" s="151"/>
      <c r="AJ243" s="151"/>
      <c r="AK243" s="151"/>
      <c r="AL243" s="151"/>
      <c r="AM243" s="151"/>
      <c r="AN243" s="151"/>
      <c r="AO243" s="151"/>
      <c r="AP243" s="151"/>
      <c r="AQ243" s="151"/>
      <c r="AR243" s="151"/>
      <c r="AS243" s="151"/>
      <c r="AT243" s="151"/>
      <c r="AU243" s="151"/>
      <c r="AV243" s="151"/>
      <c r="AW243" s="151"/>
      <c r="AX243" s="151"/>
      <c r="AY243" s="151"/>
      <c r="AZ243" s="151"/>
      <c r="BA243" s="151"/>
      <c r="BB243" s="151"/>
      <c r="BC243" s="151"/>
      <c r="BD243" s="151"/>
      <c r="BE243" s="151"/>
      <c r="BF243" s="151"/>
      <c r="BG243" s="151"/>
      <c r="BH243" s="151"/>
      <c r="BI243" s="151"/>
      <c r="BJ243" s="151"/>
      <c r="BK243" s="151"/>
      <c r="BL243" s="151"/>
      <c r="BM243" s="151"/>
      <c r="BN243" s="151"/>
      <c r="BO243" s="151"/>
      <c r="BP243" s="151"/>
      <c r="BQ243" s="151"/>
      <c r="BR243" s="74">
        <f t="shared" si="160"/>
        <v>0</v>
      </c>
      <c r="BS243" s="64">
        <f t="shared" ref="BS243" si="185">BS241*$BV$6</f>
        <v>0</v>
      </c>
      <c r="BT243" s="76"/>
      <c r="BU243" s="60">
        <f t="shared" si="167"/>
        <v>0</v>
      </c>
      <c r="BV243" s="61">
        <f t="shared" si="168"/>
        <v>0</v>
      </c>
    </row>
    <row r="244" spans="2:74" ht="20.149999999999999" customHeight="1" x14ac:dyDescent="0.35">
      <c r="B244" s="62" t="s">
        <v>37</v>
      </c>
      <c r="C244" s="65"/>
      <c r="D244" s="325"/>
      <c r="E244" s="70" t="s">
        <v>38</v>
      </c>
      <c r="F244" s="151"/>
      <c r="G244" s="151"/>
      <c r="H244" s="151"/>
      <c r="I244" s="151"/>
      <c r="J244" s="151"/>
      <c r="K244" s="151"/>
      <c r="L244" s="151"/>
      <c r="M244" s="151"/>
      <c r="N244" s="151"/>
      <c r="O244" s="151"/>
      <c r="P244" s="151"/>
      <c r="Q244" s="151"/>
      <c r="R244" s="151"/>
      <c r="S244" s="151"/>
      <c r="T244" s="151"/>
      <c r="U244" s="151"/>
      <c r="V244" s="151"/>
      <c r="W244" s="151"/>
      <c r="X244" s="151"/>
      <c r="Y244" s="151"/>
      <c r="Z244" s="151"/>
      <c r="AA244" s="151"/>
      <c r="AB244" s="151"/>
      <c r="AC244" s="151"/>
      <c r="AD244" s="151"/>
      <c r="AE244" s="151"/>
      <c r="AF244" s="151"/>
      <c r="AG244" s="151"/>
      <c r="AH244" s="151"/>
      <c r="AI244" s="151"/>
      <c r="AJ244" s="151"/>
      <c r="AK244" s="151"/>
      <c r="AL244" s="151"/>
      <c r="AM244" s="151"/>
      <c r="AN244" s="151"/>
      <c r="AO244" s="151"/>
      <c r="AP244" s="151"/>
      <c r="AQ244" s="149"/>
      <c r="AR244" s="149"/>
      <c r="AS244" s="149"/>
      <c r="AT244" s="149"/>
      <c r="AU244" s="149"/>
      <c r="AV244" s="149"/>
      <c r="AW244" s="149"/>
      <c r="AX244" s="149"/>
      <c r="AY244" s="149"/>
      <c r="AZ244" s="149"/>
      <c r="BA244" s="149"/>
      <c r="BB244" s="149"/>
      <c r="BC244" s="149"/>
      <c r="BD244" s="149"/>
      <c r="BE244" s="149"/>
      <c r="BF244" s="149"/>
      <c r="BG244" s="149"/>
      <c r="BH244" s="149"/>
      <c r="BI244" s="149"/>
      <c r="BJ244" s="149"/>
      <c r="BK244" s="149"/>
      <c r="BL244" s="149"/>
      <c r="BM244" s="149"/>
      <c r="BN244" s="149"/>
      <c r="BO244" s="149"/>
      <c r="BP244" s="149"/>
      <c r="BQ244" s="149"/>
      <c r="BR244" s="59">
        <f t="shared" si="160"/>
        <v>0</v>
      </c>
      <c r="BS244" s="63"/>
      <c r="BT244" s="76"/>
      <c r="BU244" s="60">
        <f t="shared" si="167"/>
        <v>0</v>
      </c>
      <c r="BV244" s="61">
        <f t="shared" si="168"/>
        <v>0</v>
      </c>
    </row>
    <row r="245" spans="2:74" ht="20.149999999999999" customHeight="1" x14ac:dyDescent="0.35">
      <c r="B245" s="147" t="s">
        <v>48</v>
      </c>
      <c r="C245" s="71"/>
      <c r="D245" s="326"/>
      <c r="E245" s="72" t="s">
        <v>39</v>
      </c>
      <c r="F245" s="151"/>
      <c r="G245" s="151"/>
      <c r="H245" s="151"/>
      <c r="I245" s="151"/>
      <c r="J245" s="151"/>
      <c r="K245" s="151"/>
      <c r="L245" s="151"/>
      <c r="M245" s="151"/>
      <c r="N245" s="151"/>
      <c r="O245" s="151"/>
      <c r="P245" s="151"/>
      <c r="Q245" s="151"/>
      <c r="R245" s="151"/>
      <c r="S245" s="151"/>
      <c r="T245" s="151"/>
      <c r="U245" s="151"/>
      <c r="V245" s="151"/>
      <c r="W245" s="151"/>
      <c r="X245" s="151"/>
      <c r="Y245" s="151"/>
      <c r="Z245" s="151"/>
      <c r="AA245" s="151"/>
      <c r="AB245" s="151"/>
      <c r="AC245" s="151"/>
      <c r="AD245" s="151"/>
      <c r="AE245" s="151"/>
      <c r="AF245" s="151"/>
      <c r="AG245" s="151"/>
      <c r="AH245" s="151"/>
      <c r="AI245" s="151"/>
      <c r="AJ245" s="151"/>
      <c r="AK245" s="151"/>
      <c r="AL245" s="151"/>
      <c r="AM245" s="151"/>
      <c r="AN245" s="151"/>
      <c r="AO245" s="151"/>
      <c r="AP245" s="151"/>
      <c r="AQ245" s="181"/>
      <c r="AR245" s="181"/>
      <c r="AS245" s="181"/>
      <c r="AT245" s="181"/>
      <c r="AU245" s="181"/>
      <c r="AV245" s="181"/>
      <c r="AW245" s="181"/>
      <c r="AX245" s="181"/>
      <c r="AY245" s="181"/>
      <c r="AZ245" s="181"/>
      <c r="BA245" s="181"/>
      <c r="BB245" s="181"/>
      <c r="BC245" s="181"/>
      <c r="BD245" s="181"/>
      <c r="BE245" s="181"/>
      <c r="BF245" s="181"/>
      <c r="BG245" s="181"/>
      <c r="BH245" s="181"/>
      <c r="BI245" s="181"/>
      <c r="BJ245" s="181"/>
      <c r="BK245" s="181"/>
      <c r="BL245" s="181"/>
      <c r="BM245" s="181"/>
      <c r="BN245" s="181"/>
      <c r="BO245" s="181"/>
      <c r="BP245" s="181"/>
      <c r="BQ245" s="181"/>
      <c r="BR245" s="73">
        <f t="shared" si="160"/>
        <v>0</v>
      </c>
      <c r="BS245" s="64">
        <f t="shared" ref="BS245" si="186">BS244*$BV$5</f>
        <v>0</v>
      </c>
      <c r="BT245" s="76"/>
      <c r="BU245" s="60">
        <f t="shared" si="167"/>
        <v>0</v>
      </c>
      <c r="BV245" s="61">
        <f t="shared" si="168"/>
        <v>0</v>
      </c>
    </row>
    <row r="246" spans="2:74" ht="20.149999999999999" customHeight="1" thickBot="1" x14ac:dyDescent="0.4">
      <c r="B246" s="62"/>
      <c r="C246" s="75"/>
      <c r="D246" s="327"/>
      <c r="E246" s="68" t="s">
        <v>50</v>
      </c>
      <c r="F246" s="151"/>
      <c r="G246" s="151"/>
      <c r="H246" s="151"/>
      <c r="I246" s="151"/>
      <c r="J246" s="151"/>
      <c r="K246" s="151"/>
      <c r="L246" s="151"/>
      <c r="M246" s="151"/>
      <c r="N246" s="151"/>
      <c r="O246" s="151"/>
      <c r="P246" s="151"/>
      <c r="Q246" s="151"/>
      <c r="R246" s="151"/>
      <c r="S246" s="151"/>
      <c r="T246" s="151"/>
      <c r="U246" s="151"/>
      <c r="V246" s="151"/>
      <c r="W246" s="151"/>
      <c r="X246" s="151"/>
      <c r="Y246" s="151"/>
      <c r="Z246" s="151"/>
      <c r="AA246" s="151"/>
      <c r="AB246" s="151"/>
      <c r="AC246" s="151"/>
      <c r="AD246" s="151"/>
      <c r="AE246" s="151"/>
      <c r="AF246" s="151"/>
      <c r="AG246" s="151"/>
      <c r="AH246" s="151"/>
      <c r="AI246" s="151"/>
      <c r="AJ246" s="151"/>
      <c r="AK246" s="151"/>
      <c r="AL246" s="151"/>
      <c r="AM246" s="151"/>
      <c r="AN246" s="151"/>
      <c r="AO246" s="151"/>
      <c r="AP246" s="151"/>
      <c r="AQ246" s="151"/>
      <c r="AR246" s="151"/>
      <c r="AS246" s="151"/>
      <c r="AT246" s="151"/>
      <c r="AU246" s="151"/>
      <c r="AV246" s="151"/>
      <c r="AW246" s="151"/>
      <c r="AX246" s="151"/>
      <c r="AY246" s="151"/>
      <c r="AZ246" s="151"/>
      <c r="BA246" s="151"/>
      <c r="BB246" s="151"/>
      <c r="BC246" s="151"/>
      <c r="BD246" s="151"/>
      <c r="BE246" s="151"/>
      <c r="BF246" s="151"/>
      <c r="BG246" s="151"/>
      <c r="BH246" s="151"/>
      <c r="BI246" s="151"/>
      <c r="BJ246" s="151"/>
      <c r="BK246" s="151"/>
      <c r="BL246" s="151"/>
      <c r="BM246" s="151"/>
      <c r="BN246" s="151"/>
      <c r="BO246" s="151"/>
      <c r="BP246" s="151"/>
      <c r="BQ246" s="151"/>
      <c r="BR246" s="74">
        <f t="shared" si="160"/>
        <v>0</v>
      </c>
      <c r="BS246" s="64">
        <f t="shared" ref="BS246" si="187">BS244*$BV$6</f>
        <v>0</v>
      </c>
      <c r="BT246" s="76"/>
      <c r="BU246" s="60">
        <f t="shared" si="167"/>
        <v>0</v>
      </c>
      <c r="BV246" s="61">
        <f t="shared" si="168"/>
        <v>0</v>
      </c>
    </row>
    <row r="247" spans="2:74" ht="20.149999999999999" customHeight="1" x14ac:dyDescent="0.35">
      <c r="B247" s="62" t="s">
        <v>37</v>
      </c>
      <c r="C247" s="65"/>
      <c r="D247" s="325"/>
      <c r="E247" s="70" t="s">
        <v>38</v>
      </c>
      <c r="F247" s="151"/>
      <c r="G247" s="151"/>
      <c r="H247" s="151"/>
      <c r="I247" s="151"/>
      <c r="J247" s="151"/>
      <c r="K247" s="151"/>
      <c r="L247" s="151"/>
      <c r="M247" s="151"/>
      <c r="N247" s="151"/>
      <c r="O247" s="151"/>
      <c r="P247" s="151"/>
      <c r="Q247" s="151"/>
      <c r="R247" s="151"/>
      <c r="S247" s="151"/>
      <c r="T247" s="151"/>
      <c r="U247" s="151"/>
      <c r="V247" s="151"/>
      <c r="W247" s="151"/>
      <c r="X247" s="151"/>
      <c r="Y247" s="151"/>
      <c r="Z247" s="151"/>
      <c r="AA247" s="151"/>
      <c r="AB247" s="151"/>
      <c r="AC247" s="151"/>
      <c r="AD247" s="151"/>
      <c r="AE247" s="151"/>
      <c r="AF247" s="151"/>
      <c r="AG247" s="151"/>
      <c r="AH247" s="151"/>
      <c r="AI247" s="151"/>
      <c r="AJ247" s="151"/>
      <c r="AK247" s="151"/>
      <c r="AL247" s="151"/>
      <c r="AM247" s="151"/>
      <c r="AN247" s="151"/>
      <c r="AO247" s="151"/>
      <c r="AP247" s="151"/>
      <c r="AQ247" s="149"/>
      <c r="AR247" s="149"/>
      <c r="AS247" s="149"/>
      <c r="AT247" s="149"/>
      <c r="AU247" s="149"/>
      <c r="AV247" s="149"/>
      <c r="AW247" s="149"/>
      <c r="AX247" s="149"/>
      <c r="AY247" s="149"/>
      <c r="AZ247" s="149"/>
      <c r="BA247" s="149"/>
      <c r="BB247" s="149"/>
      <c r="BC247" s="149"/>
      <c r="BD247" s="149"/>
      <c r="BE247" s="149"/>
      <c r="BF247" s="149"/>
      <c r="BG247" s="149"/>
      <c r="BH247" s="149"/>
      <c r="BI247" s="149"/>
      <c r="BJ247" s="149"/>
      <c r="BK247" s="149"/>
      <c r="BL247" s="149"/>
      <c r="BM247" s="149"/>
      <c r="BN247" s="149"/>
      <c r="BO247" s="149"/>
      <c r="BP247" s="149"/>
      <c r="BQ247" s="149"/>
      <c r="BR247" s="59">
        <f t="shared" si="160"/>
        <v>0</v>
      </c>
      <c r="BS247" s="63"/>
      <c r="BT247" s="76"/>
      <c r="BU247" s="60">
        <f t="shared" si="167"/>
        <v>0</v>
      </c>
      <c r="BV247" s="61">
        <f t="shared" si="168"/>
        <v>0</v>
      </c>
    </row>
    <row r="248" spans="2:74" ht="20.149999999999999" customHeight="1" x14ac:dyDescent="0.35">
      <c r="B248" s="147" t="s">
        <v>48</v>
      </c>
      <c r="C248" s="71"/>
      <c r="D248" s="326"/>
      <c r="E248" s="72" t="s">
        <v>39</v>
      </c>
      <c r="F248" s="151"/>
      <c r="G248" s="151"/>
      <c r="H248" s="151"/>
      <c r="I248" s="151"/>
      <c r="J248" s="151"/>
      <c r="K248" s="151"/>
      <c r="L248" s="151"/>
      <c r="M248" s="151"/>
      <c r="N248" s="151"/>
      <c r="O248" s="151"/>
      <c r="P248" s="151"/>
      <c r="Q248" s="151"/>
      <c r="R248" s="151"/>
      <c r="S248" s="151"/>
      <c r="T248" s="151"/>
      <c r="U248" s="151"/>
      <c r="V248" s="151"/>
      <c r="W248" s="151"/>
      <c r="X248" s="151"/>
      <c r="Y248" s="151"/>
      <c r="Z248" s="151"/>
      <c r="AA248" s="151"/>
      <c r="AB248" s="151"/>
      <c r="AC248" s="151"/>
      <c r="AD248" s="151"/>
      <c r="AE248" s="151"/>
      <c r="AF248" s="151"/>
      <c r="AG248" s="151"/>
      <c r="AH248" s="151"/>
      <c r="AI248" s="151"/>
      <c r="AJ248" s="151"/>
      <c r="AK248" s="151"/>
      <c r="AL248" s="151"/>
      <c r="AM248" s="151"/>
      <c r="AN248" s="151"/>
      <c r="AO248" s="151"/>
      <c r="AP248" s="151"/>
      <c r="AQ248" s="181"/>
      <c r="AR248" s="181"/>
      <c r="AS248" s="181"/>
      <c r="AT248" s="181"/>
      <c r="AU248" s="181"/>
      <c r="AV248" s="181"/>
      <c r="AW248" s="181"/>
      <c r="AX248" s="181"/>
      <c r="AY248" s="181"/>
      <c r="AZ248" s="181"/>
      <c r="BA248" s="181"/>
      <c r="BB248" s="181"/>
      <c r="BC248" s="181"/>
      <c r="BD248" s="181"/>
      <c r="BE248" s="181"/>
      <c r="BF248" s="181"/>
      <c r="BG248" s="181"/>
      <c r="BH248" s="181"/>
      <c r="BI248" s="181"/>
      <c r="BJ248" s="181"/>
      <c r="BK248" s="181"/>
      <c r="BL248" s="181"/>
      <c r="BM248" s="181"/>
      <c r="BN248" s="181"/>
      <c r="BO248" s="181"/>
      <c r="BP248" s="181"/>
      <c r="BQ248" s="181"/>
      <c r="BR248" s="73">
        <f t="shared" si="160"/>
        <v>0</v>
      </c>
      <c r="BS248" s="64">
        <f t="shared" ref="BS248" si="188">BS247*$BV$5</f>
        <v>0</v>
      </c>
      <c r="BT248" s="76"/>
      <c r="BU248" s="60">
        <f t="shared" si="167"/>
        <v>0</v>
      </c>
      <c r="BV248" s="61">
        <f t="shared" si="168"/>
        <v>0</v>
      </c>
    </row>
    <row r="249" spans="2:74" ht="20.149999999999999" customHeight="1" thickBot="1" x14ac:dyDescent="0.4">
      <c r="B249" s="62"/>
      <c r="C249" s="75"/>
      <c r="D249" s="327"/>
      <c r="E249" s="68" t="s">
        <v>50</v>
      </c>
      <c r="F249" s="151"/>
      <c r="G249" s="151"/>
      <c r="H249" s="151"/>
      <c r="I249" s="151"/>
      <c r="J249" s="151"/>
      <c r="K249" s="151"/>
      <c r="L249" s="151"/>
      <c r="M249" s="151"/>
      <c r="N249" s="151"/>
      <c r="O249" s="151"/>
      <c r="P249" s="151"/>
      <c r="Q249" s="151"/>
      <c r="R249" s="151"/>
      <c r="S249" s="151"/>
      <c r="T249" s="151"/>
      <c r="U249" s="151"/>
      <c r="V249" s="151"/>
      <c r="W249" s="151"/>
      <c r="X249" s="151"/>
      <c r="Y249" s="151"/>
      <c r="Z249" s="151"/>
      <c r="AA249" s="151"/>
      <c r="AB249" s="151"/>
      <c r="AC249" s="151"/>
      <c r="AD249" s="151"/>
      <c r="AE249" s="151"/>
      <c r="AF249" s="151"/>
      <c r="AG249" s="151"/>
      <c r="AH249" s="151"/>
      <c r="AI249" s="151"/>
      <c r="AJ249" s="151"/>
      <c r="AK249" s="151"/>
      <c r="AL249" s="151"/>
      <c r="AM249" s="151"/>
      <c r="AN249" s="151"/>
      <c r="AO249" s="151"/>
      <c r="AP249" s="151"/>
      <c r="AQ249" s="151"/>
      <c r="AR249" s="151"/>
      <c r="AS249" s="151"/>
      <c r="AT249" s="151"/>
      <c r="AU249" s="151"/>
      <c r="AV249" s="151"/>
      <c r="AW249" s="151"/>
      <c r="AX249" s="151"/>
      <c r="AY249" s="151"/>
      <c r="AZ249" s="151"/>
      <c r="BA249" s="151"/>
      <c r="BB249" s="151"/>
      <c r="BC249" s="151"/>
      <c r="BD249" s="151"/>
      <c r="BE249" s="151"/>
      <c r="BF249" s="151"/>
      <c r="BG249" s="151"/>
      <c r="BH249" s="151"/>
      <c r="BI249" s="151"/>
      <c r="BJ249" s="151"/>
      <c r="BK249" s="151"/>
      <c r="BL249" s="151"/>
      <c r="BM249" s="151"/>
      <c r="BN249" s="151"/>
      <c r="BO249" s="151"/>
      <c r="BP249" s="151"/>
      <c r="BQ249" s="151"/>
      <c r="BR249" s="74">
        <f t="shared" si="160"/>
        <v>0</v>
      </c>
      <c r="BS249" s="64">
        <f t="shared" ref="BS249" si="189">BS247*$BV$6</f>
        <v>0</v>
      </c>
      <c r="BT249" s="76"/>
      <c r="BU249" s="60">
        <f t="shared" si="167"/>
        <v>0</v>
      </c>
      <c r="BV249" s="61">
        <f t="shared" si="168"/>
        <v>0</v>
      </c>
    </row>
    <row r="250" spans="2:74" ht="20.149999999999999" customHeight="1" x14ac:dyDescent="0.35">
      <c r="B250" s="62" t="s">
        <v>37</v>
      </c>
      <c r="C250" s="65"/>
      <c r="D250" s="325"/>
      <c r="E250" s="70" t="s">
        <v>38</v>
      </c>
      <c r="F250" s="151"/>
      <c r="G250" s="151"/>
      <c r="H250" s="151"/>
      <c r="I250" s="151"/>
      <c r="J250" s="151"/>
      <c r="K250" s="151"/>
      <c r="L250" s="151"/>
      <c r="M250" s="151"/>
      <c r="N250" s="151"/>
      <c r="O250" s="151"/>
      <c r="P250" s="151"/>
      <c r="Q250" s="151"/>
      <c r="R250" s="151"/>
      <c r="S250" s="151"/>
      <c r="T250" s="151"/>
      <c r="U250" s="151"/>
      <c r="V250" s="151"/>
      <c r="W250" s="151"/>
      <c r="X250" s="151"/>
      <c r="Y250" s="151"/>
      <c r="Z250" s="151"/>
      <c r="AA250" s="151"/>
      <c r="AB250" s="151"/>
      <c r="AC250" s="151"/>
      <c r="AD250" s="151"/>
      <c r="AE250" s="151"/>
      <c r="AF250" s="151"/>
      <c r="AG250" s="151"/>
      <c r="AH250" s="151"/>
      <c r="AI250" s="151"/>
      <c r="AJ250" s="151"/>
      <c r="AK250" s="151"/>
      <c r="AL250" s="151"/>
      <c r="AM250" s="151"/>
      <c r="AN250" s="151"/>
      <c r="AO250" s="151"/>
      <c r="AP250" s="151"/>
      <c r="AQ250" s="149"/>
      <c r="AR250" s="149"/>
      <c r="AS250" s="149"/>
      <c r="AT250" s="149"/>
      <c r="AU250" s="149"/>
      <c r="AV250" s="149"/>
      <c r="AW250" s="149"/>
      <c r="AX250" s="149"/>
      <c r="AY250" s="149"/>
      <c r="AZ250" s="149"/>
      <c r="BA250" s="149"/>
      <c r="BB250" s="149"/>
      <c r="BC250" s="149"/>
      <c r="BD250" s="149"/>
      <c r="BE250" s="149"/>
      <c r="BF250" s="149"/>
      <c r="BG250" s="149"/>
      <c r="BH250" s="149"/>
      <c r="BI250" s="149"/>
      <c r="BJ250" s="149"/>
      <c r="BK250" s="149"/>
      <c r="BL250" s="149"/>
      <c r="BM250" s="149"/>
      <c r="BN250" s="149"/>
      <c r="BO250" s="149"/>
      <c r="BP250" s="149"/>
      <c r="BQ250" s="149"/>
      <c r="BR250" s="59">
        <f t="shared" si="160"/>
        <v>0</v>
      </c>
      <c r="BS250" s="63"/>
      <c r="BT250" s="76"/>
      <c r="BU250" s="60">
        <f t="shared" si="167"/>
        <v>0</v>
      </c>
      <c r="BV250" s="61">
        <f t="shared" si="168"/>
        <v>0</v>
      </c>
    </row>
    <row r="251" spans="2:74" ht="20.149999999999999" customHeight="1" x14ac:dyDescent="0.35">
      <c r="B251" s="147" t="s">
        <v>48</v>
      </c>
      <c r="C251" s="71"/>
      <c r="D251" s="326"/>
      <c r="E251" s="72" t="s">
        <v>39</v>
      </c>
      <c r="F251" s="151"/>
      <c r="G251" s="151"/>
      <c r="H251" s="151"/>
      <c r="I251" s="151"/>
      <c r="J251" s="151"/>
      <c r="K251" s="151"/>
      <c r="L251" s="151"/>
      <c r="M251" s="151"/>
      <c r="N251" s="151"/>
      <c r="O251" s="151"/>
      <c r="P251" s="151"/>
      <c r="Q251" s="151"/>
      <c r="R251" s="151"/>
      <c r="S251" s="151"/>
      <c r="T251" s="151"/>
      <c r="U251" s="151"/>
      <c r="V251" s="151"/>
      <c r="W251" s="151"/>
      <c r="X251" s="151"/>
      <c r="Y251" s="151"/>
      <c r="Z251" s="151"/>
      <c r="AA251" s="151"/>
      <c r="AB251" s="151"/>
      <c r="AC251" s="151"/>
      <c r="AD251" s="151"/>
      <c r="AE251" s="151"/>
      <c r="AF251" s="151"/>
      <c r="AG251" s="151"/>
      <c r="AH251" s="151"/>
      <c r="AI251" s="151"/>
      <c r="AJ251" s="151"/>
      <c r="AK251" s="151"/>
      <c r="AL251" s="151"/>
      <c r="AM251" s="151"/>
      <c r="AN251" s="151"/>
      <c r="AO251" s="151"/>
      <c r="AP251" s="151"/>
      <c r="AQ251" s="181"/>
      <c r="AR251" s="181"/>
      <c r="AS251" s="181"/>
      <c r="AT251" s="181"/>
      <c r="AU251" s="181"/>
      <c r="AV251" s="181"/>
      <c r="AW251" s="181"/>
      <c r="AX251" s="181"/>
      <c r="AY251" s="181"/>
      <c r="AZ251" s="181"/>
      <c r="BA251" s="181"/>
      <c r="BB251" s="181"/>
      <c r="BC251" s="181"/>
      <c r="BD251" s="181"/>
      <c r="BE251" s="181"/>
      <c r="BF251" s="181"/>
      <c r="BG251" s="181"/>
      <c r="BH251" s="181"/>
      <c r="BI251" s="181"/>
      <c r="BJ251" s="181"/>
      <c r="BK251" s="181"/>
      <c r="BL251" s="181"/>
      <c r="BM251" s="181"/>
      <c r="BN251" s="181"/>
      <c r="BO251" s="181"/>
      <c r="BP251" s="181"/>
      <c r="BQ251" s="181"/>
      <c r="BR251" s="73">
        <f t="shared" si="160"/>
        <v>0</v>
      </c>
      <c r="BS251" s="64">
        <f t="shared" ref="BS251" si="190">BS250*$BV$5</f>
        <v>0</v>
      </c>
      <c r="BT251" s="76"/>
      <c r="BU251" s="60">
        <f t="shared" si="167"/>
        <v>0</v>
      </c>
      <c r="BV251" s="61">
        <f t="shared" si="168"/>
        <v>0</v>
      </c>
    </row>
    <row r="252" spans="2:74" ht="20.149999999999999" customHeight="1" thickBot="1" x14ac:dyDescent="0.4">
      <c r="B252" s="62"/>
      <c r="C252" s="75"/>
      <c r="D252" s="327"/>
      <c r="E252" s="68" t="s">
        <v>50</v>
      </c>
      <c r="F252" s="151"/>
      <c r="G252" s="151"/>
      <c r="H252" s="151"/>
      <c r="I252" s="151"/>
      <c r="J252" s="151"/>
      <c r="K252" s="151"/>
      <c r="L252" s="151"/>
      <c r="M252" s="151"/>
      <c r="N252" s="151"/>
      <c r="O252" s="151"/>
      <c r="P252" s="151"/>
      <c r="Q252" s="151"/>
      <c r="R252" s="151"/>
      <c r="S252" s="151"/>
      <c r="T252" s="151"/>
      <c r="U252" s="151"/>
      <c r="V252" s="151"/>
      <c r="W252" s="151"/>
      <c r="X252" s="151"/>
      <c r="Y252" s="151"/>
      <c r="Z252" s="151"/>
      <c r="AA252" s="151"/>
      <c r="AB252" s="151"/>
      <c r="AC252" s="151"/>
      <c r="AD252" s="151"/>
      <c r="AE252" s="151"/>
      <c r="AF252" s="151"/>
      <c r="AG252" s="151"/>
      <c r="AH252" s="151"/>
      <c r="AI252" s="151"/>
      <c r="AJ252" s="151"/>
      <c r="AK252" s="151"/>
      <c r="AL252" s="151"/>
      <c r="AM252" s="151"/>
      <c r="AN252" s="151"/>
      <c r="AO252" s="151"/>
      <c r="AP252" s="151"/>
      <c r="AQ252" s="151"/>
      <c r="AR252" s="151"/>
      <c r="AS252" s="151"/>
      <c r="AT252" s="151"/>
      <c r="AU252" s="151"/>
      <c r="AV252" s="151"/>
      <c r="AW252" s="151"/>
      <c r="AX252" s="151"/>
      <c r="AY252" s="151"/>
      <c r="AZ252" s="151"/>
      <c r="BA252" s="151"/>
      <c r="BB252" s="151"/>
      <c r="BC252" s="151"/>
      <c r="BD252" s="151"/>
      <c r="BE252" s="151"/>
      <c r="BF252" s="151"/>
      <c r="BG252" s="151"/>
      <c r="BH252" s="151"/>
      <c r="BI252" s="151"/>
      <c r="BJ252" s="151"/>
      <c r="BK252" s="151"/>
      <c r="BL252" s="151"/>
      <c r="BM252" s="151"/>
      <c r="BN252" s="151"/>
      <c r="BO252" s="151"/>
      <c r="BP252" s="151"/>
      <c r="BQ252" s="151"/>
      <c r="BR252" s="74">
        <f t="shared" si="160"/>
        <v>0</v>
      </c>
      <c r="BS252" s="64">
        <f t="shared" ref="BS252" si="191">BS250*$BV$6</f>
        <v>0</v>
      </c>
      <c r="BT252" s="76"/>
      <c r="BU252" s="60">
        <f t="shared" si="167"/>
        <v>0</v>
      </c>
      <c r="BV252" s="61">
        <f t="shared" si="168"/>
        <v>0</v>
      </c>
    </row>
    <row r="253" spans="2:74" ht="20.149999999999999" customHeight="1" x14ac:dyDescent="0.35">
      <c r="B253" s="62" t="s">
        <v>37</v>
      </c>
      <c r="C253" s="65"/>
      <c r="D253" s="325"/>
      <c r="E253" s="70" t="s">
        <v>38</v>
      </c>
      <c r="F253" s="151"/>
      <c r="G253" s="151"/>
      <c r="H253" s="151"/>
      <c r="I253" s="151"/>
      <c r="J253" s="151"/>
      <c r="K253" s="151"/>
      <c r="L253" s="151"/>
      <c r="M253" s="151"/>
      <c r="N253" s="151"/>
      <c r="O253" s="151"/>
      <c r="P253" s="151"/>
      <c r="Q253" s="151"/>
      <c r="R253" s="151"/>
      <c r="S253" s="151"/>
      <c r="T253" s="151"/>
      <c r="U253" s="151"/>
      <c r="V253" s="151"/>
      <c r="W253" s="151"/>
      <c r="X253" s="151"/>
      <c r="Y253" s="151"/>
      <c r="Z253" s="151"/>
      <c r="AA253" s="151"/>
      <c r="AB253" s="151"/>
      <c r="AC253" s="151"/>
      <c r="AD253" s="151"/>
      <c r="AE253" s="151"/>
      <c r="AF253" s="151"/>
      <c r="AG253" s="151"/>
      <c r="AH253" s="151"/>
      <c r="AI253" s="151"/>
      <c r="AJ253" s="151"/>
      <c r="AK253" s="151"/>
      <c r="AL253" s="151"/>
      <c r="AM253" s="151"/>
      <c r="AN253" s="151"/>
      <c r="AO253" s="151"/>
      <c r="AP253" s="151"/>
      <c r="AQ253" s="149"/>
      <c r="AR253" s="149"/>
      <c r="AS253" s="149"/>
      <c r="AT253" s="149"/>
      <c r="AU253" s="149"/>
      <c r="AV253" s="149"/>
      <c r="AW253" s="149"/>
      <c r="AX253" s="149"/>
      <c r="AY253" s="149"/>
      <c r="AZ253" s="149"/>
      <c r="BA253" s="149"/>
      <c r="BB253" s="149"/>
      <c r="BC253" s="149"/>
      <c r="BD253" s="149"/>
      <c r="BE253" s="149"/>
      <c r="BF253" s="149"/>
      <c r="BG253" s="149"/>
      <c r="BH253" s="149"/>
      <c r="BI253" s="149"/>
      <c r="BJ253" s="149"/>
      <c r="BK253" s="149"/>
      <c r="BL253" s="149"/>
      <c r="BM253" s="149"/>
      <c r="BN253" s="149"/>
      <c r="BO253" s="149"/>
      <c r="BP253" s="149"/>
      <c r="BQ253" s="149"/>
      <c r="BR253" s="59">
        <f t="shared" ref="BR253:BR316" si="192">SUM(F253:BQ253)</f>
        <v>0</v>
      </c>
      <c r="BS253" s="63"/>
      <c r="BT253" s="76"/>
      <c r="BU253" s="60">
        <f t="shared" ref="BU253:BU316" si="193">(BS253+BT253*BS253)</f>
        <v>0</v>
      </c>
      <c r="BV253" s="61">
        <f t="shared" ref="BV253:BV316" si="194">(BR253*BU253)</f>
        <v>0</v>
      </c>
    </row>
    <row r="254" spans="2:74" ht="20.149999999999999" customHeight="1" x14ac:dyDescent="0.35">
      <c r="B254" s="147" t="s">
        <v>48</v>
      </c>
      <c r="C254" s="71"/>
      <c r="D254" s="326"/>
      <c r="E254" s="72" t="s">
        <v>39</v>
      </c>
      <c r="F254" s="151"/>
      <c r="G254" s="151"/>
      <c r="H254" s="151"/>
      <c r="I254" s="151"/>
      <c r="J254" s="151"/>
      <c r="K254" s="151"/>
      <c r="L254" s="151"/>
      <c r="M254" s="151"/>
      <c r="N254" s="151"/>
      <c r="O254" s="151"/>
      <c r="P254" s="151"/>
      <c r="Q254" s="151"/>
      <c r="R254" s="151"/>
      <c r="S254" s="151"/>
      <c r="T254" s="151"/>
      <c r="U254" s="151"/>
      <c r="V254" s="151"/>
      <c r="W254" s="151"/>
      <c r="X254" s="151"/>
      <c r="Y254" s="151"/>
      <c r="Z254" s="151"/>
      <c r="AA254" s="151"/>
      <c r="AB254" s="151"/>
      <c r="AC254" s="151"/>
      <c r="AD254" s="151"/>
      <c r="AE254" s="151"/>
      <c r="AF254" s="151"/>
      <c r="AG254" s="151"/>
      <c r="AH254" s="151"/>
      <c r="AI254" s="151"/>
      <c r="AJ254" s="151"/>
      <c r="AK254" s="151"/>
      <c r="AL254" s="151"/>
      <c r="AM254" s="151"/>
      <c r="AN254" s="151"/>
      <c r="AO254" s="151"/>
      <c r="AP254" s="151"/>
      <c r="AQ254" s="181"/>
      <c r="AR254" s="181"/>
      <c r="AS254" s="181"/>
      <c r="AT254" s="181"/>
      <c r="AU254" s="181"/>
      <c r="AV254" s="181"/>
      <c r="AW254" s="181"/>
      <c r="AX254" s="181"/>
      <c r="AY254" s="181"/>
      <c r="AZ254" s="181"/>
      <c r="BA254" s="181"/>
      <c r="BB254" s="181"/>
      <c r="BC254" s="181"/>
      <c r="BD254" s="181"/>
      <c r="BE254" s="181"/>
      <c r="BF254" s="181"/>
      <c r="BG254" s="181"/>
      <c r="BH254" s="181"/>
      <c r="BI254" s="181"/>
      <c r="BJ254" s="181"/>
      <c r="BK254" s="181"/>
      <c r="BL254" s="181"/>
      <c r="BM254" s="181"/>
      <c r="BN254" s="181"/>
      <c r="BO254" s="181"/>
      <c r="BP254" s="181"/>
      <c r="BQ254" s="181"/>
      <c r="BR254" s="73">
        <f t="shared" si="192"/>
        <v>0</v>
      </c>
      <c r="BS254" s="64">
        <f t="shared" ref="BS254" si="195">BS253*$BV$5</f>
        <v>0</v>
      </c>
      <c r="BT254" s="76"/>
      <c r="BU254" s="60">
        <f t="shared" si="193"/>
        <v>0</v>
      </c>
      <c r="BV254" s="61">
        <f t="shared" si="194"/>
        <v>0</v>
      </c>
    </row>
    <row r="255" spans="2:74" ht="20.149999999999999" customHeight="1" thickBot="1" x14ac:dyDescent="0.4">
      <c r="B255" s="62"/>
      <c r="C255" s="75"/>
      <c r="D255" s="327"/>
      <c r="E255" s="68" t="s">
        <v>50</v>
      </c>
      <c r="F255" s="151"/>
      <c r="G255" s="151"/>
      <c r="H255" s="151"/>
      <c r="I255" s="151"/>
      <c r="J255" s="151"/>
      <c r="K255" s="151"/>
      <c r="L255" s="151"/>
      <c r="M255" s="151"/>
      <c r="N255" s="151"/>
      <c r="O255" s="151"/>
      <c r="P255" s="151"/>
      <c r="Q255" s="151"/>
      <c r="R255" s="151"/>
      <c r="S255" s="151"/>
      <c r="T255" s="151"/>
      <c r="U255" s="151"/>
      <c r="V255" s="151"/>
      <c r="W255" s="151"/>
      <c r="X255" s="151"/>
      <c r="Y255" s="151"/>
      <c r="Z255" s="151"/>
      <c r="AA255" s="151"/>
      <c r="AB255" s="151"/>
      <c r="AC255" s="151"/>
      <c r="AD255" s="151"/>
      <c r="AE255" s="151"/>
      <c r="AF255" s="151"/>
      <c r="AG255" s="151"/>
      <c r="AH255" s="151"/>
      <c r="AI255" s="151"/>
      <c r="AJ255" s="151"/>
      <c r="AK255" s="151"/>
      <c r="AL255" s="151"/>
      <c r="AM255" s="151"/>
      <c r="AN255" s="151"/>
      <c r="AO255" s="151"/>
      <c r="AP255" s="151"/>
      <c r="AQ255" s="151"/>
      <c r="AR255" s="151"/>
      <c r="AS255" s="151"/>
      <c r="AT255" s="151"/>
      <c r="AU255" s="151"/>
      <c r="AV255" s="151"/>
      <c r="AW255" s="151"/>
      <c r="AX255" s="151"/>
      <c r="AY255" s="151"/>
      <c r="AZ255" s="151"/>
      <c r="BA255" s="151"/>
      <c r="BB255" s="151"/>
      <c r="BC255" s="151"/>
      <c r="BD255" s="151"/>
      <c r="BE255" s="151"/>
      <c r="BF255" s="151"/>
      <c r="BG255" s="151"/>
      <c r="BH255" s="151"/>
      <c r="BI255" s="151"/>
      <c r="BJ255" s="151"/>
      <c r="BK255" s="151"/>
      <c r="BL255" s="151"/>
      <c r="BM255" s="151"/>
      <c r="BN255" s="151"/>
      <c r="BO255" s="151"/>
      <c r="BP255" s="151"/>
      <c r="BQ255" s="151"/>
      <c r="BR255" s="74">
        <f t="shared" si="192"/>
        <v>0</v>
      </c>
      <c r="BS255" s="64">
        <f t="shared" ref="BS255" si="196">BS253*$BV$6</f>
        <v>0</v>
      </c>
      <c r="BT255" s="76"/>
      <c r="BU255" s="60">
        <f t="shared" si="193"/>
        <v>0</v>
      </c>
      <c r="BV255" s="61">
        <f t="shared" si="194"/>
        <v>0</v>
      </c>
    </row>
    <row r="256" spans="2:74" ht="20.149999999999999" customHeight="1" x14ac:dyDescent="0.35">
      <c r="B256" s="62" t="s">
        <v>37</v>
      </c>
      <c r="C256" s="65"/>
      <c r="D256" s="325"/>
      <c r="E256" s="70" t="s">
        <v>38</v>
      </c>
      <c r="F256" s="151"/>
      <c r="G256" s="151"/>
      <c r="H256" s="151"/>
      <c r="I256" s="151"/>
      <c r="J256" s="151"/>
      <c r="K256" s="151"/>
      <c r="L256" s="151"/>
      <c r="M256" s="151"/>
      <c r="N256" s="151"/>
      <c r="O256" s="151"/>
      <c r="P256" s="151"/>
      <c r="Q256" s="151"/>
      <c r="R256" s="151"/>
      <c r="S256" s="151"/>
      <c r="T256" s="151"/>
      <c r="U256" s="151"/>
      <c r="V256" s="151"/>
      <c r="W256" s="151"/>
      <c r="X256" s="151"/>
      <c r="Y256" s="151"/>
      <c r="Z256" s="151"/>
      <c r="AA256" s="151"/>
      <c r="AB256" s="151"/>
      <c r="AC256" s="151"/>
      <c r="AD256" s="151"/>
      <c r="AE256" s="151"/>
      <c r="AF256" s="151"/>
      <c r="AG256" s="151"/>
      <c r="AH256" s="151"/>
      <c r="AI256" s="151"/>
      <c r="AJ256" s="151"/>
      <c r="AK256" s="151"/>
      <c r="AL256" s="151"/>
      <c r="AM256" s="151"/>
      <c r="AN256" s="151"/>
      <c r="AO256" s="151"/>
      <c r="AP256" s="151"/>
      <c r="AQ256" s="149"/>
      <c r="AR256" s="149"/>
      <c r="AS256" s="149"/>
      <c r="AT256" s="149"/>
      <c r="AU256" s="149"/>
      <c r="AV256" s="149"/>
      <c r="AW256" s="149"/>
      <c r="AX256" s="149"/>
      <c r="AY256" s="149"/>
      <c r="AZ256" s="149"/>
      <c r="BA256" s="149"/>
      <c r="BB256" s="149"/>
      <c r="BC256" s="149"/>
      <c r="BD256" s="149"/>
      <c r="BE256" s="149"/>
      <c r="BF256" s="149"/>
      <c r="BG256" s="149"/>
      <c r="BH256" s="149"/>
      <c r="BI256" s="149"/>
      <c r="BJ256" s="149"/>
      <c r="BK256" s="149"/>
      <c r="BL256" s="149"/>
      <c r="BM256" s="149"/>
      <c r="BN256" s="149"/>
      <c r="BO256" s="149"/>
      <c r="BP256" s="149"/>
      <c r="BQ256" s="149"/>
      <c r="BR256" s="59">
        <f t="shared" si="192"/>
        <v>0</v>
      </c>
      <c r="BS256" s="63"/>
      <c r="BT256" s="76"/>
      <c r="BU256" s="60">
        <f t="shared" si="193"/>
        <v>0</v>
      </c>
      <c r="BV256" s="61">
        <f t="shared" si="194"/>
        <v>0</v>
      </c>
    </row>
    <row r="257" spans="2:74" ht="20.149999999999999" customHeight="1" x14ac:dyDescent="0.35">
      <c r="B257" s="147" t="s">
        <v>48</v>
      </c>
      <c r="C257" s="71"/>
      <c r="D257" s="326"/>
      <c r="E257" s="72" t="s">
        <v>39</v>
      </c>
      <c r="F257" s="151"/>
      <c r="G257" s="151"/>
      <c r="H257" s="151"/>
      <c r="I257" s="151"/>
      <c r="J257" s="151"/>
      <c r="K257" s="151"/>
      <c r="L257" s="151"/>
      <c r="M257" s="151"/>
      <c r="N257" s="151"/>
      <c r="O257" s="151"/>
      <c r="P257" s="151"/>
      <c r="Q257" s="151"/>
      <c r="R257" s="151"/>
      <c r="S257" s="151"/>
      <c r="T257" s="151"/>
      <c r="U257" s="151"/>
      <c r="V257" s="151"/>
      <c r="W257" s="151"/>
      <c r="X257" s="151"/>
      <c r="Y257" s="151"/>
      <c r="Z257" s="151"/>
      <c r="AA257" s="151"/>
      <c r="AB257" s="151"/>
      <c r="AC257" s="151"/>
      <c r="AD257" s="151"/>
      <c r="AE257" s="151"/>
      <c r="AF257" s="151"/>
      <c r="AG257" s="151"/>
      <c r="AH257" s="151"/>
      <c r="AI257" s="151"/>
      <c r="AJ257" s="151"/>
      <c r="AK257" s="151"/>
      <c r="AL257" s="151"/>
      <c r="AM257" s="151"/>
      <c r="AN257" s="151"/>
      <c r="AO257" s="151"/>
      <c r="AP257" s="151"/>
      <c r="AQ257" s="181"/>
      <c r="AR257" s="181"/>
      <c r="AS257" s="181"/>
      <c r="AT257" s="181"/>
      <c r="AU257" s="181"/>
      <c r="AV257" s="181"/>
      <c r="AW257" s="181"/>
      <c r="AX257" s="181"/>
      <c r="AY257" s="181"/>
      <c r="AZ257" s="181"/>
      <c r="BA257" s="181"/>
      <c r="BB257" s="181"/>
      <c r="BC257" s="181"/>
      <c r="BD257" s="181"/>
      <c r="BE257" s="181"/>
      <c r="BF257" s="181"/>
      <c r="BG257" s="181"/>
      <c r="BH257" s="181"/>
      <c r="BI257" s="181"/>
      <c r="BJ257" s="181"/>
      <c r="BK257" s="181"/>
      <c r="BL257" s="181"/>
      <c r="BM257" s="181"/>
      <c r="BN257" s="181"/>
      <c r="BO257" s="181"/>
      <c r="BP257" s="181"/>
      <c r="BQ257" s="181"/>
      <c r="BR257" s="73">
        <f t="shared" si="192"/>
        <v>0</v>
      </c>
      <c r="BS257" s="64">
        <f t="shared" ref="BS257" si="197">BS256*$BV$5</f>
        <v>0</v>
      </c>
      <c r="BT257" s="76"/>
      <c r="BU257" s="60">
        <f t="shared" si="193"/>
        <v>0</v>
      </c>
      <c r="BV257" s="61">
        <f t="shared" si="194"/>
        <v>0</v>
      </c>
    </row>
    <row r="258" spans="2:74" ht="20.149999999999999" customHeight="1" thickBot="1" x14ac:dyDescent="0.4">
      <c r="B258" s="62"/>
      <c r="C258" s="75"/>
      <c r="D258" s="327"/>
      <c r="E258" s="68" t="s">
        <v>50</v>
      </c>
      <c r="F258" s="151"/>
      <c r="G258" s="151"/>
      <c r="H258" s="151"/>
      <c r="I258" s="151"/>
      <c r="J258" s="151"/>
      <c r="K258" s="151"/>
      <c r="L258" s="151"/>
      <c r="M258" s="151"/>
      <c r="N258" s="151"/>
      <c r="O258" s="151"/>
      <c r="P258" s="151"/>
      <c r="Q258" s="151"/>
      <c r="R258" s="151"/>
      <c r="S258" s="151"/>
      <c r="T258" s="151"/>
      <c r="U258" s="151"/>
      <c r="V258" s="151"/>
      <c r="W258" s="151"/>
      <c r="X258" s="151"/>
      <c r="Y258" s="151"/>
      <c r="Z258" s="151"/>
      <c r="AA258" s="151"/>
      <c r="AB258" s="151"/>
      <c r="AC258" s="151"/>
      <c r="AD258" s="151"/>
      <c r="AE258" s="151"/>
      <c r="AF258" s="151"/>
      <c r="AG258" s="151"/>
      <c r="AH258" s="151"/>
      <c r="AI258" s="151"/>
      <c r="AJ258" s="151"/>
      <c r="AK258" s="151"/>
      <c r="AL258" s="151"/>
      <c r="AM258" s="151"/>
      <c r="AN258" s="151"/>
      <c r="AO258" s="151"/>
      <c r="AP258" s="151"/>
      <c r="AQ258" s="151"/>
      <c r="AR258" s="151"/>
      <c r="AS258" s="151"/>
      <c r="AT258" s="151"/>
      <c r="AU258" s="151"/>
      <c r="AV258" s="151"/>
      <c r="AW258" s="151"/>
      <c r="AX258" s="151"/>
      <c r="AY258" s="151"/>
      <c r="AZ258" s="151"/>
      <c r="BA258" s="151"/>
      <c r="BB258" s="151"/>
      <c r="BC258" s="151"/>
      <c r="BD258" s="151"/>
      <c r="BE258" s="151"/>
      <c r="BF258" s="151"/>
      <c r="BG258" s="151"/>
      <c r="BH258" s="151"/>
      <c r="BI258" s="151"/>
      <c r="BJ258" s="151"/>
      <c r="BK258" s="151"/>
      <c r="BL258" s="151"/>
      <c r="BM258" s="151"/>
      <c r="BN258" s="151"/>
      <c r="BO258" s="151"/>
      <c r="BP258" s="151"/>
      <c r="BQ258" s="151"/>
      <c r="BR258" s="74">
        <f t="shared" si="192"/>
        <v>0</v>
      </c>
      <c r="BS258" s="64">
        <f t="shared" ref="BS258" si="198">BS256*$BV$6</f>
        <v>0</v>
      </c>
      <c r="BT258" s="76"/>
      <c r="BU258" s="60">
        <f t="shared" si="193"/>
        <v>0</v>
      </c>
      <c r="BV258" s="61">
        <f t="shared" si="194"/>
        <v>0</v>
      </c>
    </row>
    <row r="259" spans="2:74" ht="20.149999999999999" customHeight="1" x14ac:dyDescent="0.35">
      <c r="B259" s="62" t="s">
        <v>37</v>
      </c>
      <c r="C259" s="65"/>
      <c r="D259" s="325"/>
      <c r="E259" s="70" t="s">
        <v>38</v>
      </c>
      <c r="F259" s="151"/>
      <c r="G259" s="151"/>
      <c r="H259" s="151"/>
      <c r="I259" s="151"/>
      <c r="J259" s="151"/>
      <c r="K259" s="151"/>
      <c r="L259" s="151"/>
      <c r="M259" s="151"/>
      <c r="N259" s="151"/>
      <c r="O259" s="151"/>
      <c r="P259" s="151"/>
      <c r="Q259" s="151"/>
      <c r="R259" s="151"/>
      <c r="S259" s="151"/>
      <c r="T259" s="151"/>
      <c r="U259" s="151"/>
      <c r="V259" s="151"/>
      <c r="W259" s="151"/>
      <c r="X259" s="151"/>
      <c r="Y259" s="151"/>
      <c r="Z259" s="151"/>
      <c r="AA259" s="151"/>
      <c r="AB259" s="151"/>
      <c r="AC259" s="151"/>
      <c r="AD259" s="151"/>
      <c r="AE259" s="151"/>
      <c r="AF259" s="151"/>
      <c r="AG259" s="151"/>
      <c r="AH259" s="151"/>
      <c r="AI259" s="151"/>
      <c r="AJ259" s="151"/>
      <c r="AK259" s="151"/>
      <c r="AL259" s="151"/>
      <c r="AM259" s="151"/>
      <c r="AN259" s="151"/>
      <c r="AO259" s="151"/>
      <c r="AP259" s="151"/>
      <c r="AQ259" s="149"/>
      <c r="AR259" s="149"/>
      <c r="AS259" s="149"/>
      <c r="AT259" s="149"/>
      <c r="AU259" s="149"/>
      <c r="AV259" s="149"/>
      <c r="AW259" s="149"/>
      <c r="AX259" s="149"/>
      <c r="AY259" s="149"/>
      <c r="AZ259" s="149"/>
      <c r="BA259" s="149"/>
      <c r="BB259" s="149"/>
      <c r="BC259" s="149"/>
      <c r="BD259" s="149"/>
      <c r="BE259" s="149"/>
      <c r="BF259" s="149"/>
      <c r="BG259" s="149"/>
      <c r="BH259" s="149"/>
      <c r="BI259" s="149"/>
      <c r="BJ259" s="149"/>
      <c r="BK259" s="149"/>
      <c r="BL259" s="149"/>
      <c r="BM259" s="149"/>
      <c r="BN259" s="149"/>
      <c r="BO259" s="149"/>
      <c r="BP259" s="149"/>
      <c r="BQ259" s="149"/>
      <c r="BR259" s="59">
        <f t="shared" si="192"/>
        <v>0</v>
      </c>
      <c r="BS259" s="63"/>
      <c r="BT259" s="76"/>
      <c r="BU259" s="60">
        <f t="shared" si="193"/>
        <v>0</v>
      </c>
      <c r="BV259" s="61">
        <f t="shared" si="194"/>
        <v>0</v>
      </c>
    </row>
    <row r="260" spans="2:74" ht="20.149999999999999" customHeight="1" x14ac:dyDescent="0.35">
      <c r="B260" s="147" t="s">
        <v>48</v>
      </c>
      <c r="C260" s="71"/>
      <c r="D260" s="326"/>
      <c r="E260" s="72" t="s">
        <v>39</v>
      </c>
      <c r="F260" s="151"/>
      <c r="G260" s="151"/>
      <c r="H260" s="151"/>
      <c r="I260" s="151"/>
      <c r="J260" s="151"/>
      <c r="K260" s="151"/>
      <c r="L260" s="151"/>
      <c r="M260" s="151"/>
      <c r="N260" s="151"/>
      <c r="O260" s="151"/>
      <c r="P260" s="151"/>
      <c r="Q260" s="151"/>
      <c r="R260" s="151"/>
      <c r="S260" s="151"/>
      <c r="T260" s="151"/>
      <c r="U260" s="151"/>
      <c r="V260" s="151"/>
      <c r="W260" s="151"/>
      <c r="X260" s="151"/>
      <c r="Y260" s="151"/>
      <c r="Z260" s="151"/>
      <c r="AA260" s="151"/>
      <c r="AB260" s="151"/>
      <c r="AC260" s="151"/>
      <c r="AD260" s="151"/>
      <c r="AE260" s="151"/>
      <c r="AF260" s="151"/>
      <c r="AG260" s="151"/>
      <c r="AH260" s="151"/>
      <c r="AI260" s="151"/>
      <c r="AJ260" s="151"/>
      <c r="AK260" s="151"/>
      <c r="AL260" s="151"/>
      <c r="AM260" s="151"/>
      <c r="AN260" s="151"/>
      <c r="AO260" s="151"/>
      <c r="AP260" s="151"/>
      <c r="AQ260" s="181"/>
      <c r="AR260" s="181"/>
      <c r="AS260" s="181"/>
      <c r="AT260" s="181"/>
      <c r="AU260" s="181"/>
      <c r="AV260" s="181"/>
      <c r="AW260" s="181"/>
      <c r="AX260" s="181"/>
      <c r="AY260" s="181"/>
      <c r="AZ260" s="181"/>
      <c r="BA260" s="181"/>
      <c r="BB260" s="181"/>
      <c r="BC260" s="181"/>
      <c r="BD260" s="181"/>
      <c r="BE260" s="181"/>
      <c r="BF260" s="181"/>
      <c r="BG260" s="181"/>
      <c r="BH260" s="181"/>
      <c r="BI260" s="181"/>
      <c r="BJ260" s="181"/>
      <c r="BK260" s="181"/>
      <c r="BL260" s="181"/>
      <c r="BM260" s="181"/>
      <c r="BN260" s="181"/>
      <c r="BO260" s="181"/>
      <c r="BP260" s="181"/>
      <c r="BQ260" s="181"/>
      <c r="BR260" s="73">
        <f t="shared" si="192"/>
        <v>0</v>
      </c>
      <c r="BS260" s="64">
        <f t="shared" ref="BS260" si="199">BS259*$BV$5</f>
        <v>0</v>
      </c>
      <c r="BT260" s="76"/>
      <c r="BU260" s="60">
        <f t="shared" si="193"/>
        <v>0</v>
      </c>
      <c r="BV260" s="61">
        <f t="shared" si="194"/>
        <v>0</v>
      </c>
    </row>
    <row r="261" spans="2:74" ht="20.149999999999999" customHeight="1" thickBot="1" x14ac:dyDescent="0.4">
      <c r="B261" s="62"/>
      <c r="C261" s="75"/>
      <c r="D261" s="327"/>
      <c r="E261" s="68" t="s">
        <v>50</v>
      </c>
      <c r="F261" s="151"/>
      <c r="G261" s="151"/>
      <c r="H261" s="151"/>
      <c r="I261" s="151"/>
      <c r="J261" s="151"/>
      <c r="K261" s="151"/>
      <c r="L261" s="151"/>
      <c r="M261" s="151"/>
      <c r="N261" s="151"/>
      <c r="O261" s="151"/>
      <c r="P261" s="151"/>
      <c r="Q261" s="151"/>
      <c r="R261" s="151"/>
      <c r="S261" s="151"/>
      <c r="T261" s="151"/>
      <c r="U261" s="151"/>
      <c r="V261" s="151"/>
      <c r="W261" s="151"/>
      <c r="X261" s="151"/>
      <c r="Y261" s="151"/>
      <c r="Z261" s="151"/>
      <c r="AA261" s="151"/>
      <c r="AB261" s="151"/>
      <c r="AC261" s="151"/>
      <c r="AD261" s="151"/>
      <c r="AE261" s="151"/>
      <c r="AF261" s="151"/>
      <c r="AG261" s="151"/>
      <c r="AH261" s="151"/>
      <c r="AI261" s="151"/>
      <c r="AJ261" s="151"/>
      <c r="AK261" s="151"/>
      <c r="AL261" s="151"/>
      <c r="AM261" s="151"/>
      <c r="AN261" s="151"/>
      <c r="AO261" s="151"/>
      <c r="AP261" s="151"/>
      <c r="AQ261" s="151"/>
      <c r="AR261" s="151"/>
      <c r="AS261" s="151"/>
      <c r="AT261" s="151"/>
      <c r="AU261" s="151"/>
      <c r="AV261" s="151"/>
      <c r="AW261" s="151"/>
      <c r="AX261" s="151"/>
      <c r="AY261" s="151"/>
      <c r="AZ261" s="151"/>
      <c r="BA261" s="151"/>
      <c r="BB261" s="151"/>
      <c r="BC261" s="151"/>
      <c r="BD261" s="151"/>
      <c r="BE261" s="151"/>
      <c r="BF261" s="151"/>
      <c r="BG261" s="151"/>
      <c r="BH261" s="151"/>
      <c r="BI261" s="151"/>
      <c r="BJ261" s="151"/>
      <c r="BK261" s="151"/>
      <c r="BL261" s="151"/>
      <c r="BM261" s="151"/>
      <c r="BN261" s="151"/>
      <c r="BO261" s="151"/>
      <c r="BP261" s="151"/>
      <c r="BQ261" s="151"/>
      <c r="BR261" s="74">
        <f t="shared" si="192"/>
        <v>0</v>
      </c>
      <c r="BS261" s="64">
        <f t="shared" ref="BS261" si="200">BS259*$BV$6</f>
        <v>0</v>
      </c>
      <c r="BT261" s="76"/>
      <c r="BU261" s="60">
        <f t="shared" si="193"/>
        <v>0</v>
      </c>
      <c r="BV261" s="61">
        <f t="shared" si="194"/>
        <v>0</v>
      </c>
    </row>
    <row r="262" spans="2:74" ht="20.149999999999999" customHeight="1" x14ac:dyDescent="0.35">
      <c r="B262" s="62" t="s">
        <v>37</v>
      </c>
      <c r="C262" s="65"/>
      <c r="D262" s="325"/>
      <c r="E262" s="70" t="s">
        <v>38</v>
      </c>
      <c r="F262" s="151"/>
      <c r="G262" s="151"/>
      <c r="H262" s="151"/>
      <c r="I262" s="151"/>
      <c r="J262" s="151"/>
      <c r="K262" s="151"/>
      <c r="L262" s="151"/>
      <c r="M262" s="151"/>
      <c r="N262" s="151"/>
      <c r="O262" s="151"/>
      <c r="P262" s="151"/>
      <c r="Q262" s="151"/>
      <c r="R262" s="151"/>
      <c r="S262" s="151"/>
      <c r="T262" s="151"/>
      <c r="U262" s="151"/>
      <c r="V262" s="151"/>
      <c r="W262" s="151"/>
      <c r="X262" s="151"/>
      <c r="Y262" s="151"/>
      <c r="Z262" s="151"/>
      <c r="AA262" s="151"/>
      <c r="AB262" s="151"/>
      <c r="AC262" s="151"/>
      <c r="AD262" s="151"/>
      <c r="AE262" s="151"/>
      <c r="AF262" s="151"/>
      <c r="AG262" s="151"/>
      <c r="AH262" s="151"/>
      <c r="AI262" s="151"/>
      <c r="AJ262" s="151"/>
      <c r="AK262" s="151"/>
      <c r="AL262" s="151"/>
      <c r="AM262" s="151"/>
      <c r="AN262" s="151"/>
      <c r="AO262" s="151"/>
      <c r="AP262" s="151"/>
      <c r="AQ262" s="149"/>
      <c r="AR262" s="149"/>
      <c r="AS262" s="149"/>
      <c r="AT262" s="149"/>
      <c r="AU262" s="149"/>
      <c r="AV262" s="149"/>
      <c r="AW262" s="149"/>
      <c r="AX262" s="149"/>
      <c r="AY262" s="149"/>
      <c r="AZ262" s="149"/>
      <c r="BA262" s="149"/>
      <c r="BB262" s="149"/>
      <c r="BC262" s="149"/>
      <c r="BD262" s="149"/>
      <c r="BE262" s="149"/>
      <c r="BF262" s="149"/>
      <c r="BG262" s="149"/>
      <c r="BH262" s="149"/>
      <c r="BI262" s="149"/>
      <c r="BJ262" s="149"/>
      <c r="BK262" s="149"/>
      <c r="BL262" s="149"/>
      <c r="BM262" s="149"/>
      <c r="BN262" s="149"/>
      <c r="BO262" s="149"/>
      <c r="BP262" s="149"/>
      <c r="BQ262" s="149"/>
      <c r="BR262" s="59">
        <f t="shared" si="192"/>
        <v>0</v>
      </c>
      <c r="BS262" s="63"/>
      <c r="BT262" s="76"/>
      <c r="BU262" s="60">
        <f t="shared" si="193"/>
        <v>0</v>
      </c>
      <c r="BV262" s="61">
        <f t="shared" si="194"/>
        <v>0</v>
      </c>
    </row>
    <row r="263" spans="2:74" ht="20.149999999999999" customHeight="1" x14ac:dyDescent="0.35">
      <c r="B263" s="147" t="s">
        <v>48</v>
      </c>
      <c r="C263" s="71"/>
      <c r="D263" s="326"/>
      <c r="E263" s="72" t="s">
        <v>39</v>
      </c>
      <c r="F263" s="151"/>
      <c r="G263" s="151"/>
      <c r="H263" s="151"/>
      <c r="I263" s="151"/>
      <c r="J263" s="151"/>
      <c r="K263" s="151"/>
      <c r="L263" s="151"/>
      <c r="M263" s="151"/>
      <c r="N263" s="151"/>
      <c r="O263" s="151"/>
      <c r="P263" s="151"/>
      <c r="Q263" s="151"/>
      <c r="R263" s="151"/>
      <c r="S263" s="151"/>
      <c r="T263" s="151"/>
      <c r="U263" s="151"/>
      <c r="V263" s="151"/>
      <c r="W263" s="151"/>
      <c r="X263" s="151"/>
      <c r="Y263" s="151"/>
      <c r="Z263" s="151"/>
      <c r="AA263" s="151"/>
      <c r="AB263" s="151"/>
      <c r="AC263" s="151"/>
      <c r="AD263" s="151"/>
      <c r="AE263" s="151"/>
      <c r="AF263" s="151"/>
      <c r="AG263" s="151"/>
      <c r="AH263" s="151"/>
      <c r="AI263" s="151"/>
      <c r="AJ263" s="151"/>
      <c r="AK263" s="151"/>
      <c r="AL263" s="151"/>
      <c r="AM263" s="151"/>
      <c r="AN263" s="151"/>
      <c r="AO263" s="151"/>
      <c r="AP263" s="151"/>
      <c r="AQ263" s="181"/>
      <c r="AR263" s="181"/>
      <c r="AS263" s="181"/>
      <c r="AT263" s="181"/>
      <c r="AU263" s="181"/>
      <c r="AV263" s="181"/>
      <c r="AW263" s="181"/>
      <c r="AX263" s="181"/>
      <c r="AY263" s="181"/>
      <c r="AZ263" s="181"/>
      <c r="BA263" s="181"/>
      <c r="BB263" s="181"/>
      <c r="BC263" s="181"/>
      <c r="BD263" s="181"/>
      <c r="BE263" s="181"/>
      <c r="BF263" s="181"/>
      <c r="BG263" s="181"/>
      <c r="BH263" s="181"/>
      <c r="BI263" s="181"/>
      <c r="BJ263" s="181"/>
      <c r="BK263" s="181"/>
      <c r="BL263" s="181"/>
      <c r="BM263" s="181"/>
      <c r="BN263" s="181"/>
      <c r="BO263" s="181"/>
      <c r="BP263" s="181"/>
      <c r="BQ263" s="181"/>
      <c r="BR263" s="73">
        <f t="shared" si="192"/>
        <v>0</v>
      </c>
      <c r="BS263" s="64">
        <f t="shared" ref="BS263" si="201">BS262*$BV$5</f>
        <v>0</v>
      </c>
      <c r="BT263" s="76"/>
      <c r="BU263" s="60">
        <f t="shared" si="193"/>
        <v>0</v>
      </c>
      <c r="BV263" s="61">
        <f t="shared" si="194"/>
        <v>0</v>
      </c>
    </row>
    <row r="264" spans="2:74" ht="20.149999999999999" customHeight="1" thickBot="1" x14ac:dyDescent="0.4">
      <c r="B264" s="62"/>
      <c r="C264" s="75"/>
      <c r="D264" s="327"/>
      <c r="E264" s="68" t="s">
        <v>50</v>
      </c>
      <c r="F264" s="151"/>
      <c r="G264" s="151"/>
      <c r="H264" s="151"/>
      <c r="I264" s="151"/>
      <c r="J264" s="151"/>
      <c r="K264" s="151"/>
      <c r="L264" s="151"/>
      <c r="M264" s="151"/>
      <c r="N264" s="151"/>
      <c r="O264" s="151"/>
      <c r="P264" s="151"/>
      <c r="Q264" s="151"/>
      <c r="R264" s="151"/>
      <c r="S264" s="151"/>
      <c r="T264" s="151"/>
      <c r="U264" s="151"/>
      <c r="V264" s="151"/>
      <c r="W264" s="151"/>
      <c r="X264" s="151"/>
      <c r="Y264" s="151"/>
      <c r="Z264" s="151"/>
      <c r="AA264" s="151"/>
      <c r="AB264" s="151"/>
      <c r="AC264" s="151"/>
      <c r="AD264" s="151"/>
      <c r="AE264" s="151"/>
      <c r="AF264" s="151"/>
      <c r="AG264" s="151"/>
      <c r="AH264" s="151"/>
      <c r="AI264" s="151"/>
      <c r="AJ264" s="151"/>
      <c r="AK264" s="151"/>
      <c r="AL264" s="151"/>
      <c r="AM264" s="151"/>
      <c r="AN264" s="151"/>
      <c r="AO264" s="151"/>
      <c r="AP264" s="151"/>
      <c r="AQ264" s="151"/>
      <c r="AR264" s="151"/>
      <c r="AS264" s="151"/>
      <c r="AT264" s="151"/>
      <c r="AU264" s="151"/>
      <c r="AV264" s="151"/>
      <c r="AW264" s="151"/>
      <c r="AX264" s="151"/>
      <c r="AY264" s="151"/>
      <c r="AZ264" s="151"/>
      <c r="BA264" s="151"/>
      <c r="BB264" s="151"/>
      <c r="BC264" s="151"/>
      <c r="BD264" s="151"/>
      <c r="BE264" s="151"/>
      <c r="BF264" s="151"/>
      <c r="BG264" s="151"/>
      <c r="BH264" s="151"/>
      <c r="BI264" s="151"/>
      <c r="BJ264" s="151"/>
      <c r="BK264" s="151"/>
      <c r="BL264" s="151"/>
      <c r="BM264" s="151"/>
      <c r="BN264" s="151"/>
      <c r="BO264" s="151"/>
      <c r="BP264" s="151"/>
      <c r="BQ264" s="151"/>
      <c r="BR264" s="74">
        <f t="shared" si="192"/>
        <v>0</v>
      </c>
      <c r="BS264" s="64">
        <f t="shared" ref="BS264" si="202">BS262*$BV$6</f>
        <v>0</v>
      </c>
      <c r="BT264" s="76"/>
      <c r="BU264" s="60">
        <f t="shared" si="193"/>
        <v>0</v>
      </c>
      <c r="BV264" s="61">
        <f t="shared" si="194"/>
        <v>0</v>
      </c>
    </row>
    <row r="265" spans="2:74" ht="20.149999999999999" customHeight="1" x14ac:dyDescent="0.35">
      <c r="B265" s="62" t="s">
        <v>37</v>
      </c>
      <c r="C265" s="65"/>
      <c r="D265" s="325"/>
      <c r="E265" s="70" t="s">
        <v>38</v>
      </c>
      <c r="F265" s="151"/>
      <c r="G265" s="151"/>
      <c r="H265" s="151"/>
      <c r="I265" s="151"/>
      <c r="J265" s="151"/>
      <c r="K265" s="151"/>
      <c r="L265" s="151"/>
      <c r="M265" s="151"/>
      <c r="N265" s="151"/>
      <c r="O265" s="151"/>
      <c r="P265" s="151"/>
      <c r="Q265" s="151"/>
      <c r="R265" s="151"/>
      <c r="S265" s="151"/>
      <c r="T265" s="151"/>
      <c r="U265" s="151"/>
      <c r="V265" s="151"/>
      <c r="W265" s="151"/>
      <c r="X265" s="151"/>
      <c r="Y265" s="151"/>
      <c r="Z265" s="151"/>
      <c r="AA265" s="151"/>
      <c r="AB265" s="151"/>
      <c r="AC265" s="151"/>
      <c r="AD265" s="151"/>
      <c r="AE265" s="151"/>
      <c r="AF265" s="151"/>
      <c r="AG265" s="151"/>
      <c r="AH265" s="151"/>
      <c r="AI265" s="151"/>
      <c r="AJ265" s="151"/>
      <c r="AK265" s="151"/>
      <c r="AL265" s="151"/>
      <c r="AM265" s="151"/>
      <c r="AN265" s="151"/>
      <c r="AO265" s="151"/>
      <c r="AP265" s="151"/>
      <c r="AQ265" s="149"/>
      <c r="AR265" s="149"/>
      <c r="AS265" s="149"/>
      <c r="AT265" s="149"/>
      <c r="AU265" s="149"/>
      <c r="AV265" s="149"/>
      <c r="AW265" s="149"/>
      <c r="AX265" s="149"/>
      <c r="AY265" s="149"/>
      <c r="AZ265" s="149"/>
      <c r="BA265" s="149"/>
      <c r="BB265" s="149"/>
      <c r="BC265" s="149"/>
      <c r="BD265" s="149"/>
      <c r="BE265" s="149"/>
      <c r="BF265" s="149"/>
      <c r="BG265" s="149"/>
      <c r="BH265" s="149"/>
      <c r="BI265" s="149"/>
      <c r="BJ265" s="149"/>
      <c r="BK265" s="149"/>
      <c r="BL265" s="149"/>
      <c r="BM265" s="149"/>
      <c r="BN265" s="149"/>
      <c r="BO265" s="149"/>
      <c r="BP265" s="149"/>
      <c r="BQ265" s="149"/>
      <c r="BR265" s="59">
        <f t="shared" si="192"/>
        <v>0</v>
      </c>
      <c r="BS265" s="63"/>
      <c r="BT265" s="76"/>
      <c r="BU265" s="60">
        <f t="shared" si="193"/>
        <v>0</v>
      </c>
      <c r="BV265" s="61">
        <f t="shared" si="194"/>
        <v>0</v>
      </c>
    </row>
    <row r="266" spans="2:74" ht="20.149999999999999" customHeight="1" x14ac:dyDescent="0.35">
      <c r="B266" s="147" t="s">
        <v>48</v>
      </c>
      <c r="C266" s="71"/>
      <c r="D266" s="326"/>
      <c r="E266" s="72" t="s">
        <v>39</v>
      </c>
      <c r="F266" s="151"/>
      <c r="G266" s="151"/>
      <c r="H266" s="151"/>
      <c r="I266" s="151"/>
      <c r="J266" s="151"/>
      <c r="K266" s="151"/>
      <c r="L266" s="151"/>
      <c r="M266" s="151"/>
      <c r="N266" s="151"/>
      <c r="O266" s="151"/>
      <c r="P266" s="151"/>
      <c r="Q266" s="151"/>
      <c r="R266" s="151"/>
      <c r="S266" s="151"/>
      <c r="T266" s="151"/>
      <c r="U266" s="151"/>
      <c r="V266" s="151"/>
      <c r="W266" s="151"/>
      <c r="X266" s="151"/>
      <c r="Y266" s="151"/>
      <c r="Z266" s="151"/>
      <c r="AA266" s="151"/>
      <c r="AB266" s="151"/>
      <c r="AC266" s="151"/>
      <c r="AD266" s="151"/>
      <c r="AE266" s="151"/>
      <c r="AF266" s="151"/>
      <c r="AG266" s="151"/>
      <c r="AH266" s="151"/>
      <c r="AI266" s="151"/>
      <c r="AJ266" s="151"/>
      <c r="AK266" s="151"/>
      <c r="AL266" s="151"/>
      <c r="AM266" s="151"/>
      <c r="AN266" s="151"/>
      <c r="AO266" s="151"/>
      <c r="AP266" s="151"/>
      <c r="AQ266" s="181"/>
      <c r="AR266" s="181"/>
      <c r="AS266" s="181"/>
      <c r="AT266" s="181"/>
      <c r="AU266" s="181"/>
      <c r="AV266" s="181"/>
      <c r="AW266" s="181"/>
      <c r="AX266" s="181"/>
      <c r="AY266" s="181"/>
      <c r="AZ266" s="181"/>
      <c r="BA266" s="181"/>
      <c r="BB266" s="181"/>
      <c r="BC266" s="181"/>
      <c r="BD266" s="181"/>
      <c r="BE266" s="181"/>
      <c r="BF266" s="181"/>
      <c r="BG266" s="181"/>
      <c r="BH266" s="181"/>
      <c r="BI266" s="181"/>
      <c r="BJ266" s="181"/>
      <c r="BK266" s="181"/>
      <c r="BL266" s="181"/>
      <c r="BM266" s="181"/>
      <c r="BN266" s="181"/>
      <c r="BO266" s="181"/>
      <c r="BP266" s="181"/>
      <c r="BQ266" s="181"/>
      <c r="BR266" s="73">
        <f t="shared" si="192"/>
        <v>0</v>
      </c>
      <c r="BS266" s="64">
        <f t="shared" ref="BS266" si="203">BS265*$BV$5</f>
        <v>0</v>
      </c>
      <c r="BT266" s="76"/>
      <c r="BU266" s="60">
        <f t="shared" si="193"/>
        <v>0</v>
      </c>
      <c r="BV266" s="61">
        <f t="shared" si="194"/>
        <v>0</v>
      </c>
    </row>
    <row r="267" spans="2:74" ht="20.149999999999999" customHeight="1" thickBot="1" x14ac:dyDescent="0.4">
      <c r="B267" s="62"/>
      <c r="C267" s="75"/>
      <c r="D267" s="327"/>
      <c r="E267" s="68" t="s">
        <v>50</v>
      </c>
      <c r="F267" s="151"/>
      <c r="G267" s="151"/>
      <c r="H267" s="151"/>
      <c r="I267" s="151"/>
      <c r="J267" s="151"/>
      <c r="K267" s="151"/>
      <c r="L267" s="151"/>
      <c r="M267" s="151"/>
      <c r="N267" s="151"/>
      <c r="O267" s="151"/>
      <c r="P267" s="151"/>
      <c r="Q267" s="151"/>
      <c r="R267" s="151"/>
      <c r="S267" s="151"/>
      <c r="T267" s="151"/>
      <c r="U267" s="151"/>
      <c r="V267" s="151"/>
      <c r="W267" s="151"/>
      <c r="X267" s="151"/>
      <c r="Y267" s="151"/>
      <c r="Z267" s="151"/>
      <c r="AA267" s="151"/>
      <c r="AB267" s="151"/>
      <c r="AC267" s="151"/>
      <c r="AD267" s="151"/>
      <c r="AE267" s="151"/>
      <c r="AF267" s="151"/>
      <c r="AG267" s="151"/>
      <c r="AH267" s="151"/>
      <c r="AI267" s="151"/>
      <c r="AJ267" s="151"/>
      <c r="AK267" s="151"/>
      <c r="AL267" s="151"/>
      <c r="AM267" s="151"/>
      <c r="AN267" s="151"/>
      <c r="AO267" s="151"/>
      <c r="AP267" s="151"/>
      <c r="AQ267" s="151"/>
      <c r="AR267" s="151"/>
      <c r="AS267" s="151"/>
      <c r="AT267" s="151"/>
      <c r="AU267" s="151"/>
      <c r="AV267" s="151"/>
      <c r="AW267" s="151"/>
      <c r="AX267" s="151"/>
      <c r="AY267" s="151"/>
      <c r="AZ267" s="151"/>
      <c r="BA267" s="151"/>
      <c r="BB267" s="151"/>
      <c r="BC267" s="151"/>
      <c r="BD267" s="151"/>
      <c r="BE267" s="151"/>
      <c r="BF267" s="151"/>
      <c r="BG267" s="151"/>
      <c r="BH267" s="151"/>
      <c r="BI267" s="151"/>
      <c r="BJ267" s="151"/>
      <c r="BK267" s="151"/>
      <c r="BL267" s="151"/>
      <c r="BM267" s="151"/>
      <c r="BN267" s="151"/>
      <c r="BO267" s="151"/>
      <c r="BP267" s="151"/>
      <c r="BQ267" s="151"/>
      <c r="BR267" s="74">
        <f t="shared" si="192"/>
        <v>0</v>
      </c>
      <c r="BS267" s="64">
        <f t="shared" ref="BS267" si="204">BS265*$BV$6</f>
        <v>0</v>
      </c>
      <c r="BT267" s="76"/>
      <c r="BU267" s="60">
        <f t="shared" si="193"/>
        <v>0</v>
      </c>
      <c r="BV267" s="61">
        <f t="shared" si="194"/>
        <v>0</v>
      </c>
    </row>
    <row r="268" spans="2:74" ht="20.149999999999999" customHeight="1" x14ac:dyDescent="0.35">
      <c r="B268" s="62" t="s">
        <v>37</v>
      </c>
      <c r="C268" s="65"/>
      <c r="D268" s="325"/>
      <c r="E268" s="70" t="s">
        <v>38</v>
      </c>
      <c r="F268" s="151"/>
      <c r="G268" s="151"/>
      <c r="H268" s="151"/>
      <c r="I268" s="151"/>
      <c r="J268" s="151"/>
      <c r="K268" s="151"/>
      <c r="L268" s="151"/>
      <c r="M268" s="151"/>
      <c r="N268" s="151"/>
      <c r="O268" s="151"/>
      <c r="P268" s="151"/>
      <c r="Q268" s="151"/>
      <c r="R268" s="151"/>
      <c r="S268" s="151"/>
      <c r="T268" s="151"/>
      <c r="U268" s="151"/>
      <c r="V268" s="151"/>
      <c r="W268" s="151"/>
      <c r="X268" s="151"/>
      <c r="Y268" s="151"/>
      <c r="Z268" s="151"/>
      <c r="AA268" s="151"/>
      <c r="AB268" s="151"/>
      <c r="AC268" s="151"/>
      <c r="AD268" s="151"/>
      <c r="AE268" s="151"/>
      <c r="AF268" s="151"/>
      <c r="AG268" s="151"/>
      <c r="AH268" s="151"/>
      <c r="AI268" s="151"/>
      <c r="AJ268" s="151"/>
      <c r="AK268" s="151"/>
      <c r="AL268" s="151"/>
      <c r="AM268" s="151"/>
      <c r="AN268" s="151"/>
      <c r="AO268" s="151"/>
      <c r="AP268" s="151"/>
      <c r="AQ268" s="149"/>
      <c r="AR268" s="149"/>
      <c r="AS268" s="149"/>
      <c r="AT268" s="149"/>
      <c r="AU268" s="149"/>
      <c r="AV268" s="149"/>
      <c r="AW268" s="149"/>
      <c r="AX268" s="149"/>
      <c r="AY268" s="149"/>
      <c r="AZ268" s="149"/>
      <c r="BA268" s="149"/>
      <c r="BB268" s="149"/>
      <c r="BC268" s="149"/>
      <c r="BD268" s="149"/>
      <c r="BE268" s="149"/>
      <c r="BF268" s="149"/>
      <c r="BG268" s="149"/>
      <c r="BH268" s="149"/>
      <c r="BI268" s="149"/>
      <c r="BJ268" s="149"/>
      <c r="BK268" s="149"/>
      <c r="BL268" s="149"/>
      <c r="BM268" s="149"/>
      <c r="BN268" s="149"/>
      <c r="BO268" s="149"/>
      <c r="BP268" s="149"/>
      <c r="BQ268" s="149"/>
      <c r="BR268" s="59">
        <f t="shared" si="192"/>
        <v>0</v>
      </c>
      <c r="BS268" s="63"/>
      <c r="BT268" s="76"/>
      <c r="BU268" s="60">
        <f t="shared" si="193"/>
        <v>0</v>
      </c>
      <c r="BV268" s="61">
        <f t="shared" si="194"/>
        <v>0</v>
      </c>
    </row>
    <row r="269" spans="2:74" ht="20.149999999999999" customHeight="1" x14ac:dyDescent="0.35">
      <c r="B269" s="147" t="s">
        <v>48</v>
      </c>
      <c r="C269" s="71"/>
      <c r="D269" s="326"/>
      <c r="E269" s="72" t="s">
        <v>39</v>
      </c>
      <c r="F269" s="151"/>
      <c r="G269" s="151"/>
      <c r="H269" s="151"/>
      <c r="I269" s="151"/>
      <c r="J269" s="151"/>
      <c r="K269" s="151"/>
      <c r="L269" s="151"/>
      <c r="M269" s="151"/>
      <c r="N269" s="151"/>
      <c r="O269" s="151"/>
      <c r="P269" s="151"/>
      <c r="Q269" s="151"/>
      <c r="R269" s="151"/>
      <c r="S269" s="151"/>
      <c r="T269" s="151"/>
      <c r="U269" s="151"/>
      <c r="V269" s="151"/>
      <c r="W269" s="151"/>
      <c r="X269" s="151"/>
      <c r="Y269" s="151"/>
      <c r="Z269" s="151"/>
      <c r="AA269" s="151"/>
      <c r="AB269" s="151"/>
      <c r="AC269" s="151"/>
      <c r="AD269" s="151"/>
      <c r="AE269" s="151"/>
      <c r="AF269" s="151"/>
      <c r="AG269" s="151"/>
      <c r="AH269" s="151"/>
      <c r="AI269" s="151"/>
      <c r="AJ269" s="151"/>
      <c r="AK269" s="151"/>
      <c r="AL269" s="151"/>
      <c r="AM269" s="151"/>
      <c r="AN269" s="151"/>
      <c r="AO269" s="151"/>
      <c r="AP269" s="151"/>
      <c r="AQ269" s="181"/>
      <c r="AR269" s="181"/>
      <c r="AS269" s="181"/>
      <c r="AT269" s="181"/>
      <c r="AU269" s="181"/>
      <c r="AV269" s="181"/>
      <c r="AW269" s="181"/>
      <c r="AX269" s="181"/>
      <c r="AY269" s="181"/>
      <c r="AZ269" s="181"/>
      <c r="BA269" s="181"/>
      <c r="BB269" s="181"/>
      <c r="BC269" s="181"/>
      <c r="BD269" s="181"/>
      <c r="BE269" s="181"/>
      <c r="BF269" s="181"/>
      <c r="BG269" s="181"/>
      <c r="BH269" s="181"/>
      <c r="BI269" s="181"/>
      <c r="BJ269" s="181"/>
      <c r="BK269" s="181"/>
      <c r="BL269" s="181"/>
      <c r="BM269" s="181"/>
      <c r="BN269" s="181"/>
      <c r="BO269" s="181"/>
      <c r="BP269" s="181"/>
      <c r="BQ269" s="181"/>
      <c r="BR269" s="73">
        <f t="shared" si="192"/>
        <v>0</v>
      </c>
      <c r="BS269" s="64">
        <f t="shared" ref="BS269" si="205">BS268*$BV$5</f>
        <v>0</v>
      </c>
      <c r="BT269" s="76"/>
      <c r="BU269" s="60">
        <f t="shared" si="193"/>
        <v>0</v>
      </c>
      <c r="BV269" s="61">
        <f t="shared" si="194"/>
        <v>0</v>
      </c>
    </row>
    <row r="270" spans="2:74" ht="20.149999999999999" customHeight="1" thickBot="1" x14ac:dyDescent="0.4">
      <c r="B270" s="62"/>
      <c r="C270" s="75"/>
      <c r="D270" s="327"/>
      <c r="E270" s="68" t="s">
        <v>50</v>
      </c>
      <c r="F270" s="151"/>
      <c r="G270" s="151"/>
      <c r="H270" s="151"/>
      <c r="I270" s="151"/>
      <c r="J270" s="151"/>
      <c r="K270" s="151"/>
      <c r="L270" s="151"/>
      <c r="M270" s="151"/>
      <c r="N270" s="151"/>
      <c r="O270" s="151"/>
      <c r="P270" s="151"/>
      <c r="Q270" s="151"/>
      <c r="R270" s="151"/>
      <c r="S270" s="151"/>
      <c r="T270" s="151"/>
      <c r="U270" s="151"/>
      <c r="V270" s="151"/>
      <c r="W270" s="151"/>
      <c r="X270" s="151"/>
      <c r="Y270" s="151"/>
      <c r="Z270" s="151"/>
      <c r="AA270" s="151"/>
      <c r="AB270" s="151"/>
      <c r="AC270" s="151"/>
      <c r="AD270" s="151"/>
      <c r="AE270" s="151"/>
      <c r="AF270" s="151"/>
      <c r="AG270" s="151"/>
      <c r="AH270" s="151"/>
      <c r="AI270" s="151"/>
      <c r="AJ270" s="151"/>
      <c r="AK270" s="151"/>
      <c r="AL270" s="151"/>
      <c r="AM270" s="151"/>
      <c r="AN270" s="151"/>
      <c r="AO270" s="151"/>
      <c r="AP270" s="151"/>
      <c r="AQ270" s="151"/>
      <c r="AR270" s="151"/>
      <c r="AS270" s="151"/>
      <c r="AT270" s="151"/>
      <c r="AU270" s="151"/>
      <c r="AV270" s="151"/>
      <c r="AW270" s="151"/>
      <c r="AX270" s="151"/>
      <c r="AY270" s="151"/>
      <c r="AZ270" s="151"/>
      <c r="BA270" s="151"/>
      <c r="BB270" s="151"/>
      <c r="BC270" s="151"/>
      <c r="BD270" s="151"/>
      <c r="BE270" s="151"/>
      <c r="BF270" s="151"/>
      <c r="BG270" s="151"/>
      <c r="BH270" s="151"/>
      <c r="BI270" s="151"/>
      <c r="BJ270" s="151"/>
      <c r="BK270" s="151"/>
      <c r="BL270" s="151"/>
      <c r="BM270" s="151"/>
      <c r="BN270" s="151"/>
      <c r="BO270" s="151"/>
      <c r="BP270" s="151"/>
      <c r="BQ270" s="151"/>
      <c r="BR270" s="74">
        <f t="shared" si="192"/>
        <v>0</v>
      </c>
      <c r="BS270" s="64">
        <f t="shared" ref="BS270" si="206">BS268*$BV$6</f>
        <v>0</v>
      </c>
      <c r="BT270" s="76"/>
      <c r="BU270" s="60">
        <f t="shared" si="193"/>
        <v>0</v>
      </c>
      <c r="BV270" s="61">
        <f t="shared" si="194"/>
        <v>0</v>
      </c>
    </row>
    <row r="271" spans="2:74" ht="20.149999999999999" customHeight="1" x14ac:dyDescent="0.35">
      <c r="B271" s="62" t="s">
        <v>37</v>
      </c>
      <c r="C271" s="65"/>
      <c r="D271" s="325"/>
      <c r="E271" s="70" t="s">
        <v>38</v>
      </c>
      <c r="F271" s="151"/>
      <c r="G271" s="151"/>
      <c r="H271" s="151"/>
      <c r="I271" s="151"/>
      <c r="J271" s="151"/>
      <c r="K271" s="151"/>
      <c r="L271" s="151"/>
      <c r="M271" s="151"/>
      <c r="N271" s="151"/>
      <c r="O271" s="151"/>
      <c r="P271" s="151"/>
      <c r="Q271" s="151"/>
      <c r="R271" s="151"/>
      <c r="S271" s="151"/>
      <c r="T271" s="151"/>
      <c r="U271" s="151"/>
      <c r="V271" s="151"/>
      <c r="W271" s="151"/>
      <c r="X271" s="151"/>
      <c r="Y271" s="151"/>
      <c r="Z271" s="151"/>
      <c r="AA271" s="151"/>
      <c r="AB271" s="151"/>
      <c r="AC271" s="151"/>
      <c r="AD271" s="151"/>
      <c r="AE271" s="151"/>
      <c r="AF271" s="151"/>
      <c r="AG271" s="151"/>
      <c r="AH271" s="151"/>
      <c r="AI271" s="151"/>
      <c r="AJ271" s="151"/>
      <c r="AK271" s="151"/>
      <c r="AL271" s="151"/>
      <c r="AM271" s="151"/>
      <c r="AN271" s="151"/>
      <c r="AO271" s="151"/>
      <c r="AP271" s="151"/>
      <c r="AQ271" s="149"/>
      <c r="AR271" s="149"/>
      <c r="AS271" s="149"/>
      <c r="AT271" s="149"/>
      <c r="AU271" s="149"/>
      <c r="AV271" s="149"/>
      <c r="AW271" s="149"/>
      <c r="AX271" s="149"/>
      <c r="AY271" s="149"/>
      <c r="AZ271" s="149"/>
      <c r="BA271" s="149"/>
      <c r="BB271" s="149"/>
      <c r="BC271" s="149"/>
      <c r="BD271" s="149"/>
      <c r="BE271" s="149"/>
      <c r="BF271" s="149"/>
      <c r="BG271" s="149"/>
      <c r="BH271" s="149"/>
      <c r="BI271" s="149"/>
      <c r="BJ271" s="149"/>
      <c r="BK271" s="149"/>
      <c r="BL271" s="149"/>
      <c r="BM271" s="149"/>
      <c r="BN271" s="149"/>
      <c r="BO271" s="149"/>
      <c r="BP271" s="149"/>
      <c r="BQ271" s="149"/>
      <c r="BR271" s="59">
        <f t="shared" si="192"/>
        <v>0</v>
      </c>
      <c r="BS271" s="63"/>
      <c r="BT271" s="76"/>
      <c r="BU271" s="60">
        <f t="shared" si="193"/>
        <v>0</v>
      </c>
      <c r="BV271" s="61">
        <f t="shared" si="194"/>
        <v>0</v>
      </c>
    </row>
    <row r="272" spans="2:74" ht="20.149999999999999" customHeight="1" x14ac:dyDescent="0.35">
      <c r="B272" s="147" t="s">
        <v>48</v>
      </c>
      <c r="C272" s="71"/>
      <c r="D272" s="326"/>
      <c r="E272" s="72" t="s">
        <v>39</v>
      </c>
      <c r="F272" s="151"/>
      <c r="G272" s="151"/>
      <c r="H272" s="151"/>
      <c r="I272" s="151"/>
      <c r="J272" s="151"/>
      <c r="K272" s="151"/>
      <c r="L272" s="151"/>
      <c r="M272" s="151"/>
      <c r="N272" s="151"/>
      <c r="O272" s="151"/>
      <c r="P272" s="151"/>
      <c r="Q272" s="151"/>
      <c r="R272" s="151"/>
      <c r="S272" s="151"/>
      <c r="T272" s="151"/>
      <c r="U272" s="151"/>
      <c r="V272" s="151"/>
      <c r="W272" s="151"/>
      <c r="X272" s="151"/>
      <c r="Y272" s="151"/>
      <c r="Z272" s="151"/>
      <c r="AA272" s="151"/>
      <c r="AB272" s="151"/>
      <c r="AC272" s="151"/>
      <c r="AD272" s="151"/>
      <c r="AE272" s="151"/>
      <c r="AF272" s="151"/>
      <c r="AG272" s="151"/>
      <c r="AH272" s="151"/>
      <c r="AI272" s="151"/>
      <c r="AJ272" s="151"/>
      <c r="AK272" s="151"/>
      <c r="AL272" s="151"/>
      <c r="AM272" s="151"/>
      <c r="AN272" s="151"/>
      <c r="AO272" s="151"/>
      <c r="AP272" s="151"/>
      <c r="AQ272" s="181"/>
      <c r="AR272" s="181"/>
      <c r="AS272" s="181"/>
      <c r="AT272" s="181"/>
      <c r="AU272" s="181"/>
      <c r="AV272" s="181"/>
      <c r="AW272" s="181"/>
      <c r="AX272" s="181"/>
      <c r="AY272" s="181"/>
      <c r="AZ272" s="181"/>
      <c r="BA272" s="181"/>
      <c r="BB272" s="181"/>
      <c r="BC272" s="181"/>
      <c r="BD272" s="181"/>
      <c r="BE272" s="181"/>
      <c r="BF272" s="181"/>
      <c r="BG272" s="181"/>
      <c r="BH272" s="181"/>
      <c r="BI272" s="181"/>
      <c r="BJ272" s="181"/>
      <c r="BK272" s="181"/>
      <c r="BL272" s="181"/>
      <c r="BM272" s="181"/>
      <c r="BN272" s="181"/>
      <c r="BO272" s="181"/>
      <c r="BP272" s="181"/>
      <c r="BQ272" s="181"/>
      <c r="BR272" s="73">
        <f t="shared" si="192"/>
        <v>0</v>
      </c>
      <c r="BS272" s="64">
        <f t="shared" ref="BS272" si="207">BS271*$BV$5</f>
        <v>0</v>
      </c>
      <c r="BT272" s="76"/>
      <c r="BU272" s="60">
        <f t="shared" si="193"/>
        <v>0</v>
      </c>
      <c r="BV272" s="61">
        <f t="shared" si="194"/>
        <v>0</v>
      </c>
    </row>
    <row r="273" spans="2:74" ht="20.149999999999999" customHeight="1" thickBot="1" x14ac:dyDescent="0.4">
      <c r="B273" s="62"/>
      <c r="C273" s="75"/>
      <c r="D273" s="327"/>
      <c r="E273" s="68" t="s">
        <v>50</v>
      </c>
      <c r="F273" s="151"/>
      <c r="G273" s="151"/>
      <c r="H273" s="151"/>
      <c r="I273" s="151"/>
      <c r="J273" s="151"/>
      <c r="K273" s="151"/>
      <c r="L273" s="151"/>
      <c r="M273" s="151"/>
      <c r="N273" s="151"/>
      <c r="O273" s="151"/>
      <c r="P273" s="151"/>
      <c r="Q273" s="151"/>
      <c r="R273" s="151"/>
      <c r="S273" s="151"/>
      <c r="T273" s="151"/>
      <c r="U273" s="151"/>
      <c r="V273" s="151"/>
      <c r="W273" s="151"/>
      <c r="X273" s="151"/>
      <c r="Y273" s="151"/>
      <c r="Z273" s="151"/>
      <c r="AA273" s="151"/>
      <c r="AB273" s="151"/>
      <c r="AC273" s="151"/>
      <c r="AD273" s="151"/>
      <c r="AE273" s="151"/>
      <c r="AF273" s="151"/>
      <c r="AG273" s="151"/>
      <c r="AH273" s="151"/>
      <c r="AI273" s="151"/>
      <c r="AJ273" s="151"/>
      <c r="AK273" s="151"/>
      <c r="AL273" s="151"/>
      <c r="AM273" s="151"/>
      <c r="AN273" s="151"/>
      <c r="AO273" s="151"/>
      <c r="AP273" s="151"/>
      <c r="AQ273" s="151"/>
      <c r="AR273" s="151"/>
      <c r="AS273" s="151"/>
      <c r="AT273" s="151"/>
      <c r="AU273" s="151"/>
      <c r="AV273" s="151"/>
      <c r="AW273" s="151"/>
      <c r="AX273" s="151"/>
      <c r="AY273" s="151"/>
      <c r="AZ273" s="151"/>
      <c r="BA273" s="151"/>
      <c r="BB273" s="151"/>
      <c r="BC273" s="151"/>
      <c r="BD273" s="151"/>
      <c r="BE273" s="151"/>
      <c r="BF273" s="151"/>
      <c r="BG273" s="151"/>
      <c r="BH273" s="151"/>
      <c r="BI273" s="151"/>
      <c r="BJ273" s="151"/>
      <c r="BK273" s="151"/>
      <c r="BL273" s="151"/>
      <c r="BM273" s="151"/>
      <c r="BN273" s="151"/>
      <c r="BO273" s="151"/>
      <c r="BP273" s="151"/>
      <c r="BQ273" s="151"/>
      <c r="BR273" s="74">
        <f t="shared" si="192"/>
        <v>0</v>
      </c>
      <c r="BS273" s="64">
        <f t="shared" ref="BS273" si="208">BS271*$BV$6</f>
        <v>0</v>
      </c>
      <c r="BT273" s="76"/>
      <c r="BU273" s="60">
        <f t="shared" si="193"/>
        <v>0</v>
      </c>
      <c r="BV273" s="61">
        <f t="shared" si="194"/>
        <v>0</v>
      </c>
    </row>
    <row r="274" spans="2:74" ht="20.149999999999999" customHeight="1" x14ac:dyDescent="0.35">
      <c r="B274" s="62" t="s">
        <v>37</v>
      </c>
      <c r="C274" s="65"/>
      <c r="D274" s="325"/>
      <c r="E274" s="70" t="s">
        <v>38</v>
      </c>
      <c r="F274" s="151"/>
      <c r="G274" s="151"/>
      <c r="H274" s="151"/>
      <c r="I274" s="151"/>
      <c r="J274" s="151"/>
      <c r="K274" s="151"/>
      <c r="L274" s="151"/>
      <c r="M274" s="151"/>
      <c r="N274" s="151"/>
      <c r="O274" s="151"/>
      <c r="P274" s="151"/>
      <c r="Q274" s="151"/>
      <c r="R274" s="151"/>
      <c r="S274" s="151"/>
      <c r="T274" s="151"/>
      <c r="U274" s="151"/>
      <c r="V274" s="151"/>
      <c r="W274" s="151"/>
      <c r="X274" s="151"/>
      <c r="Y274" s="151"/>
      <c r="Z274" s="151"/>
      <c r="AA274" s="151"/>
      <c r="AB274" s="151"/>
      <c r="AC274" s="151"/>
      <c r="AD274" s="151"/>
      <c r="AE274" s="151"/>
      <c r="AF274" s="151"/>
      <c r="AG274" s="151"/>
      <c r="AH274" s="151"/>
      <c r="AI274" s="151"/>
      <c r="AJ274" s="151"/>
      <c r="AK274" s="151"/>
      <c r="AL274" s="151"/>
      <c r="AM274" s="151"/>
      <c r="AN274" s="151"/>
      <c r="AO274" s="151"/>
      <c r="AP274" s="151"/>
      <c r="AQ274" s="149"/>
      <c r="AR274" s="149"/>
      <c r="AS274" s="149"/>
      <c r="AT274" s="149"/>
      <c r="AU274" s="149"/>
      <c r="AV274" s="149"/>
      <c r="AW274" s="149"/>
      <c r="AX274" s="149"/>
      <c r="AY274" s="149"/>
      <c r="AZ274" s="149"/>
      <c r="BA274" s="149"/>
      <c r="BB274" s="149"/>
      <c r="BC274" s="149"/>
      <c r="BD274" s="149"/>
      <c r="BE274" s="149"/>
      <c r="BF274" s="149"/>
      <c r="BG274" s="149"/>
      <c r="BH274" s="149"/>
      <c r="BI274" s="149"/>
      <c r="BJ274" s="149"/>
      <c r="BK274" s="149"/>
      <c r="BL274" s="149"/>
      <c r="BM274" s="149"/>
      <c r="BN274" s="149"/>
      <c r="BO274" s="149"/>
      <c r="BP274" s="149"/>
      <c r="BQ274" s="149"/>
      <c r="BR274" s="59">
        <f t="shared" si="192"/>
        <v>0</v>
      </c>
      <c r="BS274" s="63"/>
      <c r="BT274" s="76"/>
      <c r="BU274" s="60">
        <f t="shared" si="193"/>
        <v>0</v>
      </c>
      <c r="BV274" s="61">
        <f t="shared" si="194"/>
        <v>0</v>
      </c>
    </row>
    <row r="275" spans="2:74" ht="20.149999999999999" customHeight="1" x14ac:dyDescent="0.35">
      <c r="B275" s="147" t="s">
        <v>48</v>
      </c>
      <c r="C275" s="71"/>
      <c r="D275" s="326"/>
      <c r="E275" s="72" t="s">
        <v>39</v>
      </c>
      <c r="F275" s="151"/>
      <c r="G275" s="151"/>
      <c r="H275" s="151"/>
      <c r="I275" s="151"/>
      <c r="J275" s="151"/>
      <c r="K275" s="151"/>
      <c r="L275" s="151"/>
      <c r="M275" s="151"/>
      <c r="N275" s="151"/>
      <c r="O275" s="151"/>
      <c r="P275" s="151"/>
      <c r="Q275" s="151"/>
      <c r="R275" s="151"/>
      <c r="S275" s="151"/>
      <c r="T275" s="151"/>
      <c r="U275" s="151"/>
      <c r="V275" s="151"/>
      <c r="W275" s="151"/>
      <c r="X275" s="151"/>
      <c r="Y275" s="151"/>
      <c r="Z275" s="151"/>
      <c r="AA275" s="151"/>
      <c r="AB275" s="151"/>
      <c r="AC275" s="151"/>
      <c r="AD275" s="151"/>
      <c r="AE275" s="151"/>
      <c r="AF275" s="151"/>
      <c r="AG275" s="151"/>
      <c r="AH275" s="151"/>
      <c r="AI275" s="151"/>
      <c r="AJ275" s="151"/>
      <c r="AK275" s="151"/>
      <c r="AL275" s="151"/>
      <c r="AM275" s="151"/>
      <c r="AN275" s="151"/>
      <c r="AO275" s="151"/>
      <c r="AP275" s="151"/>
      <c r="AQ275" s="181"/>
      <c r="AR275" s="181"/>
      <c r="AS275" s="181"/>
      <c r="AT275" s="181"/>
      <c r="AU275" s="181"/>
      <c r="AV275" s="181"/>
      <c r="AW275" s="181"/>
      <c r="AX275" s="181"/>
      <c r="AY275" s="181"/>
      <c r="AZ275" s="181"/>
      <c r="BA275" s="181"/>
      <c r="BB275" s="181"/>
      <c r="BC275" s="181"/>
      <c r="BD275" s="181"/>
      <c r="BE275" s="181"/>
      <c r="BF275" s="181"/>
      <c r="BG275" s="181"/>
      <c r="BH275" s="181"/>
      <c r="BI275" s="181"/>
      <c r="BJ275" s="181"/>
      <c r="BK275" s="181"/>
      <c r="BL275" s="181"/>
      <c r="BM275" s="181"/>
      <c r="BN275" s="181"/>
      <c r="BO275" s="181"/>
      <c r="BP275" s="181"/>
      <c r="BQ275" s="181"/>
      <c r="BR275" s="73">
        <f t="shared" si="192"/>
        <v>0</v>
      </c>
      <c r="BS275" s="64">
        <f t="shared" ref="BS275" si="209">BS274*$BV$5</f>
        <v>0</v>
      </c>
      <c r="BT275" s="76"/>
      <c r="BU275" s="60">
        <f t="shared" si="193"/>
        <v>0</v>
      </c>
      <c r="BV275" s="61">
        <f t="shared" si="194"/>
        <v>0</v>
      </c>
    </row>
    <row r="276" spans="2:74" ht="20.149999999999999" customHeight="1" thickBot="1" x14ac:dyDescent="0.4">
      <c r="B276" s="62"/>
      <c r="C276" s="75"/>
      <c r="D276" s="327"/>
      <c r="E276" s="68" t="s">
        <v>50</v>
      </c>
      <c r="F276" s="151"/>
      <c r="G276" s="151"/>
      <c r="H276" s="151"/>
      <c r="I276" s="151"/>
      <c r="J276" s="151"/>
      <c r="K276" s="151"/>
      <c r="L276" s="151"/>
      <c r="M276" s="151"/>
      <c r="N276" s="151"/>
      <c r="O276" s="151"/>
      <c r="P276" s="151"/>
      <c r="Q276" s="151"/>
      <c r="R276" s="151"/>
      <c r="S276" s="151"/>
      <c r="T276" s="151"/>
      <c r="U276" s="151"/>
      <c r="V276" s="151"/>
      <c r="W276" s="151"/>
      <c r="X276" s="151"/>
      <c r="Y276" s="151"/>
      <c r="Z276" s="151"/>
      <c r="AA276" s="151"/>
      <c r="AB276" s="151"/>
      <c r="AC276" s="151"/>
      <c r="AD276" s="151"/>
      <c r="AE276" s="151"/>
      <c r="AF276" s="151"/>
      <c r="AG276" s="151"/>
      <c r="AH276" s="151"/>
      <c r="AI276" s="151"/>
      <c r="AJ276" s="151"/>
      <c r="AK276" s="151"/>
      <c r="AL276" s="151"/>
      <c r="AM276" s="151"/>
      <c r="AN276" s="151"/>
      <c r="AO276" s="151"/>
      <c r="AP276" s="151"/>
      <c r="AQ276" s="151"/>
      <c r="AR276" s="151"/>
      <c r="AS276" s="151"/>
      <c r="AT276" s="151"/>
      <c r="AU276" s="151"/>
      <c r="AV276" s="151"/>
      <c r="AW276" s="151"/>
      <c r="AX276" s="151"/>
      <c r="AY276" s="151"/>
      <c r="AZ276" s="151"/>
      <c r="BA276" s="151"/>
      <c r="BB276" s="151"/>
      <c r="BC276" s="151"/>
      <c r="BD276" s="151"/>
      <c r="BE276" s="151"/>
      <c r="BF276" s="151"/>
      <c r="BG276" s="151"/>
      <c r="BH276" s="151"/>
      <c r="BI276" s="151"/>
      <c r="BJ276" s="151"/>
      <c r="BK276" s="151"/>
      <c r="BL276" s="151"/>
      <c r="BM276" s="151"/>
      <c r="BN276" s="151"/>
      <c r="BO276" s="151"/>
      <c r="BP276" s="151"/>
      <c r="BQ276" s="151"/>
      <c r="BR276" s="74">
        <f t="shared" si="192"/>
        <v>0</v>
      </c>
      <c r="BS276" s="64">
        <f t="shared" ref="BS276" si="210">BS274*$BV$6</f>
        <v>0</v>
      </c>
      <c r="BT276" s="76"/>
      <c r="BU276" s="60">
        <f t="shared" si="193"/>
        <v>0</v>
      </c>
      <c r="BV276" s="61">
        <f t="shared" si="194"/>
        <v>0</v>
      </c>
    </row>
    <row r="277" spans="2:74" ht="20.149999999999999" customHeight="1" x14ac:dyDescent="0.35">
      <c r="B277" s="62" t="s">
        <v>37</v>
      </c>
      <c r="C277" s="65"/>
      <c r="D277" s="325"/>
      <c r="E277" s="70" t="s">
        <v>38</v>
      </c>
      <c r="F277" s="151"/>
      <c r="G277" s="151"/>
      <c r="H277" s="151"/>
      <c r="I277" s="151"/>
      <c r="J277" s="151"/>
      <c r="K277" s="151"/>
      <c r="L277" s="151"/>
      <c r="M277" s="151"/>
      <c r="N277" s="151"/>
      <c r="O277" s="151"/>
      <c r="P277" s="151"/>
      <c r="Q277" s="151"/>
      <c r="R277" s="151"/>
      <c r="S277" s="151"/>
      <c r="T277" s="151"/>
      <c r="U277" s="151"/>
      <c r="V277" s="151"/>
      <c r="W277" s="151"/>
      <c r="X277" s="151"/>
      <c r="Y277" s="151"/>
      <c r="Z277" s="151"/>
      <c r="AA277" s="151"/>
      <c r="AB277" s="151"/>
      <c r="AC277" s="151"/>
      <c r="AD277" s="151"/>
      <c r="AE277" s="151"/>
      <c r="AF277" s="151"/>
      <c r="AG277" s="151"/>
      <c r="AH277" s="151"/>
      <c r="AI277" s="151"/>
      <c r="AJ277" s="151"/>
      <c r="AK277" s="151"/>
      <c r="AL277" s="151"/>
      <c r="AM277" s="151"/>
      <c r="AN277" s="151"/>
      <c r="AO277" s="151"/>
      <c r="AP277" s="151"/>
      <c r="AQ277" s="149"/>
      <c r="AR277" s="149"/>
      <c r="AS277" s="149"/>
      <c r="AT277" s="149"/>
      <c r="AU277" s="149"/>
      <c r="AV277" s="149"/>
      <c r="AW277" s="149"/>
      <c r="AX277" s="149"/>
      <c r="AY277" s="149"/>
      <c r="AZ277" s="149"/>
      <c r="BA277" s="149"/>
      <c r="BB277" s="149"/>
      <c r="BC277" s="149"/>
      <c r="BD277" s="149"/>
      <c r="BE277" s="149"/>
      <c r="BF277" s="149"/>
      <c r="BG277" s="149"/>
      <c r="BH277" s="149"/>
      <c r="BI277" s="149"/>
      <c r="BJ277" s="149"/>
      <c r="BK277" s="149"/>
      <c r="BL277" s="149"/>
      <c r="BM277" s="149"/>
      <c r="BN277" s="149"/>
      <c r="BO277" s="149"/>
      <c r="BP277" s="149"/>
      <c r="BQ277" s="149"/>
      <c r="BR277" s="59">
        <f t="shared" si="192"/>
        <v>0</v>
      </c>
      <c r="BS277" s="63"/>
      <c r="BT277" s="76"/>
      <c r="BU277" s="60">
        <f t="shared" si="193"/>
        <v>0</v>
      </c>
      <c r="BV277" s="61">
        <f t="shared" si="194"/>
        <v>0</v>
      </c>
    </row>
    <row r="278" spans="2:74" ht="20.149999999999999" customHeight="1" x14ac:dyDescent="0.35">
      <c r="B278" s="147" t="s">
        <v>48</v>
      </c>
      <c r="C278" s="71"/>
      <c r="D278" s="326"/>
      <c r="E278" s="72" t="s">
        <v>39</v>
      </c>
      <c r="F278" s="151"/>
      <c r="G278" s="151"/>
      <c r="H278" s="151"/>
      <c r="I278" s="151"/>
      <c r="J278" s="151"/>
      <c r="K278" s="151"/>
      <c r="L278" s="151"/>
      <c r="M278" s="151"/>
      <c r="N278" s="151"/>
      <c r="O278" s="151"/>
      <c r="P278" s="151"/>
      <c r="Q278" s="151"/>
      <c r="R278" s="151"/>
      <c r="S278" s="151"/>
      <c r="T278" s="151"/>
      <c r="U278" s="151"/>
      <c r="V278" s="151"/>
      <c r="W278" s="151"/>
      <c r="X278" s="151"/>
      <c r="Y278" s="151"/>
      <c r="Z278" s="151"/>
      <c r="AA278" s="151"/>
      <c r="AB278" s="151"/>
      <c r="AC278" s="151"/>
      <c r="AD278" s="151"/>
      <c r="AE278" s="151"/>
      <c r="AF278" s="151"/>
      <c r="AG278" s="151"/>
      <c r="AH278" s="151"/>
      <c r="AI278" s="151"/>
      <c r="AJ278" s="151"/>
      <c r="AK278" s="151"/>
      <c r="AL278" s="151"/>
      <c r="AM278" s="151"/>
      <c r="AN278" s="151"/>
      <c r="AO278" s="151"/>
      <c r="AP278" s="151"/>
      <c r="AQ278" s="181"/>
      <c r="AR278" s="181"/>
      <c r="AS278" s="181"/>
      <c r="AT278" s="181"/>
      <c r="AU278" s="181"/>
      <c r="AV278" s="181"/>
      <c r="AW278" s="181"/>
      <c r="AX278" s="181"/>
      <c r="AY278" s="181"/>
      <c r="AZ278" s="181"/>
      <c r="BA278" s="181"/>
      <c r="BB278" s="181"/>
      <c r="BC278" s="181"/>
      <c r="BD278" s="181"/>
      <c r="BE278" s="181"/>
      <c r="BF278" s="181"/>
      <c r="BG278" s="181"/>
      <c r="BH278" s="181"/>
      <c r="BI278" s="181"/>
      <c r="BJ278" s="181"/>
      <c r="BK278" s="181"/>
      <c r="BL278" s="181"/>
      <c r="BM278" s="181"/>
      <c r="BN278" s="181"/>
      <c r="BO278" s="181"/>
      <c r="BP278" s="181"/>
      <c r="BQ278" s="181"/>
      <c r="BR278" s="73">
        <f t="shared" si="192"/>
        <v>0</v>
      </c>
      <c r="BS278" s="64">
        <f t="shared" ref="BS278" si="211">BS277*$BV$5</f>
        <v>0</v>
      </c>
      <c r="BT278" s="76"/>
      <c r="BU278" s="60">
        <f t="shared" si="193"/>
        <v>0</v>
      </c>
      <c r="BV278" s="61">
        <f t="shared" si="194"/>
        <v>0</v>
      </c>
    </row>
    <row r="279" spans="2:74" ht="20.149999999999999" customHeight="1" thickBot="1" x14ac:dyDescent="0.4">
      <c r="B279" s="62"/>
      <c r="C279" s="75"/>
      <c r="D279" s="327"/>
      <c r="E279" s="68" t="s">
        <v>50</v>
      </c>
      <c r="F279" s="151"/>
      <c r="G279" s="151"/>
      <c r="H279" s="151"/>
      <c r="I279" s="151"/>
      <c r="J279" s="151"/>
      <c r="K279" s="151"/>
      <c r="L279" s="151"/>
      <c r="M279" s="151"/>
      <c r="N279" s="151"/>
      <c r="O279" s="151"/>
      <c r="P279" s="151"/>
      <c r="Q279" s="151"/>
      <c r="R279" s="151"/>
      <c r="S279" s="151"/>
      <c r="T279" s="151"/>
      <c r="U279" s="151"/>
      <c r="V279" s="151"/>
      <c r="W279" s="151"/>
      <c r="X279" s="151"/>
      <c r="Y279" s="151"/>
      <c r="Z279" s="151"/>
      <c r="AA279" s="151"/>
      <c r="AB279" s="151"/>
      <c r="AC279" s="151"/>
      <c r="AD279" s="151"/>
      <c r="AE279" s="151"/>
      <c r="AF279" s="151"/>
      <c r="AG279" s="151"/>
      <c r="AH279" s="151"/>
      <c r="AI279" s="151"/>
      <c r="AJ279" s="151"/>
      <c r="AK279" s="151"/>
      <c r="AL279" s="151"/>
      <c r="AM279" s="151"/>
      <c r="AN279" s="151"/>
      <c r="AO279" s="151"/>
      <c r="AP279" s="151"/>
      <c r="AQ279" s="151"/>
      <c r="AR279" s="151"/>
      <c r="AS279" s="151"/>
      <c r="AT279" s="151"/>
      <c r="AU279" s="151"/>
      <c r="AV279" s="151"/>
      <c r="AW279" s="151"/>
      <c r="AX279" s="151"/>
      <c r="AY279" s="151"/>
      <c r="AZ279" s="151"/>
      <c r="BA279" s="151"/>
      <c r="BB279" s="151"/>
      <c r="BC279" s="151"/>
      <c r="BD279" s="151"/>
      <c r="BE279" s="151"/>
      <c r="BF279" s="151"/>
      <c r="BG279" s="151"/>
      <c r="BH279" s="151"/>
      <c r="BI279" s="151"/>
      <c r="BJ279" s="151"/>
      <c r="BK279" s="151"/>
      <c r="BL279" s="151"/>
      <c r="BM279" s="151"/>
      <c r="BN279" s="151"/>
      <c r="BO279" s="151"/>
      <c r="BP279" s="151"/>
      <c r="BQ279" s="151"/>
      <c r="BR279" s="74">
        <f t="shared" si="192"/>
        <v>0</v>
      </c>
      <c r="BS279" s="64">
        <f t="shared" ref="BS279" si="212">BS277*$BV$6</f>
        <v>0</v>
      </c>
      <c r="BT279" s="76"/>
      <c r="BU279" s="60">
        <f t="shared" si="193"/>
        <v>0</v>
      </c>
      <c r="BV279" s="61">
        <f t="shared" si="194"/>
        <v>0</v>
      </c>
    </row>
    <row r="280" spans="2:74" ht="20.149999999999999" customHeight="1" x14ac:dyDescent="0.35">
      <c r="B280" s="62" t="s">
        <v>37</v>
      </c>
      <c r="C280" s="65"/>
      <c r="D280" s="325"/>
      <c r="E280" s="70" t="s">
        <v>38</v>
      </c>
      <c r="F280" s="151"/>
      <c r="G280" s="151"/>
      <c r="H280" s="151"/>
      <c r="I280" s="151"/>
      <c r="J280" s="151"/>
      <c r="K280" s="151"/>
      <c r="L280" s="151"/>
      <c r="M280" s="151"/>
      <c r="N280" s="151"/>
      <c r="O280" s="151"/>
      <c r="P280" s="151"/>
      <c r="Q280" s="151"/>
      <c r="R280" s="151"/>
      <c r="S280" s="151"/>
      <c r="T280" s="151"/>
      <c r="U280" s="151"/>
      <c r="V280" s="151"/>
      <c r="W280" s="151"/>
      <c r="X280" s="151"/>
      <c r="Y280" s="151"/>
      <c r="Z280" s="151"/>
      <c r="AA280" s="151"/>
      <c r="AB280" s="151"/>
      <c r="AC280" s="151"/>
      <c r="AD280" s="151"/>
      <c r="AE280" s="151"/>
      <c r="AF280" s="151"/>
      <c r="AG280" s="151"/>
      <c r="AH280" s="151"/>
      <c r="AI280" s="151"/>
      <c r="AJ280" s="151"/>
      <c r="AK280" s="151"/>
      <c r="AL280" s="151"/>
      <c r="AM280" s="151"/>
      <c r="AN280" s="151"/>
      <c r="AO280" s="151"/>
      <c r="AP280" s="151"/>
      <c r="AQ280" s="149"/>
      <c r="AR280" s="149"/>
      <c r="AS280" s="149"/>
      <c r="AT280" s="149"/>
      <c r="AU280" s="149"/>
      <c r="AV280" s="149"/>
      <c r="AW280" s="149"/>
      <c r="AX280" s="149"/>
      <c r="AY280" s="149"/>
      <c r="AZ280" s="149"/>
      <c r="BA280" s="149"/>
      <c r="BB280" s="149"/>
      <c r="BC280" s="149"/>
      <c r="BD280" s="149"/>
      <c r="BE280" s="149"/>
      <c r="BF280" s="149"/>
      <c r="BG280" s="149"/>
      <c r="BH280" s="149"/>
      <c r="BI280" s="149"/>
      <c r="BJ280" s="149"/>
      <c r="BK280" s="149"/>
      <c r="BL280" s="149"/>
      <c r="BM280" s="149"/>
      <c r="BN280" s="149"/>
      <c r="BO280" s="149"/>
      <c r="BP280" s="149"/>
      <c r="BQ280" s="149"/>
      <c r="BR280" s="59">
        <f t="shared" si="192"/>
        <v>0</v>
      </c>
      <c r="BS280" s="63"/>
      <c r="BT280" s="76"/>
      <c r="BU280" s="60">
        <f t="shared" si="193"/>
        <v>0</v>
      </c>
      <c r="BV280" s="61">
        <f t="shared" si="194"/>
        <v>0</v>
      </c>
    </row>
    <row r="281" spans="2:74" ht="20.149999999999999" customHeight="1" x14ac:dyDescent="0.35">
      <c r="B281" s="147" t="s">
        <v>48</v>
      </c>
      <c r="C281" s="71"/>
      <c r="D281" s="326"/>
      <c r="E281" s="72" t="s">
        <v>39</v>
      </c>
      <c r="F281" s="151"/>
      <c r="G281" s="151"/>
      <c r="H281" s="151"/>
      <c r="I281" s="151"/>
      <c r="J281" s="151"/>
      <c r="K281" s="151"/>
      <c r="L281" s="151"/>
      <c r="M281" s="151"/>
      <c r="N281" s="151"/>
      <c r="O281" s="151"/>
      <c r="P281" s="151"/>
      <c r="Q281" s="151"/>
      <c r="R281" s="151"/>
      <c r="S281" s="151"/>
      <c r="T281" s="151"/>
      <c r="U281" s="151"/>
      <c r="V281" s="151"/>
      <c r="W281" s="151"/>
      <c r="X281" s="151"/>
      <c r="Y281" s="151"/>
      <c r="Z281" s="151"/>
      <c r="AA281" s="151"/>
      <c r="AB281" s="151"/>
      <c r="AC281" s="151"/>
      <c r="AD281" s="151"/>
      <c r="AE281" s="151"/>
      <c r="AF281" s="151"/>
      <c r="AG281" s="151"/>
      <c r="AH281" s="151"/>
      <c r="AI281" s="151"/>
      <c r="AJ281" s="151"/>
      <c r="AK281" s="151"/>
      <c r="AL281" s="151"/>
      <c r="AM281" s="151"/>
      <c r="AN281" s="151"/>
      <c r="AO281" s="151"/>
      <c r="AP281" s="151"/>
      <c r="AQ281" s="181"/>
      <c r="AR281" s="181"/>
      <c r="AS281" s="181"/>
      <c r="AT281" s="181"/>
      <c r="AU281" s="181"/>
      <c r="AV281" s="181"/>
      <c r="AW281" s="181"/>
      <c r="AX281" s="181"/>
      <c r="AY281" s="181"/>
      <c r="AZ281" s="181"/>
      <c r="BA281" s="181"/>
      <c r="BB281" s="181"/>
      <c r="BC281" s="181"/>
      <c r="BD281" s="181"/>
      <c r="BE281" s="181"/>
      <c r="BF281" s="181"/>
      <c r="BG281" s="181"/>
      <c r="BH281" s="181"/>
      <c r="BI281" s="181"/>
      <c r="BJ281" s="181"/>
      <c r="BK281" s="181"/>
      <c r="BL281" s="181"/>
      <c r="BM281" s="181"/>
      <c r="BN281" s="181"/>
      <c r="BO281" s="181"/>
      <c r="BP281" s="181"/>
      <c r="BQ281" s="181"/>
      <c r="BR281" s="73">
        <f t="shared" si="192"/>
        <v>0</v>
      </c>
      <c r="BS281" s="64">
        <f t="shared" ref="BS281" si="213">BS280*$BV$5</f>
        <v>0</v>
      </c>
      <c r="BT281" s="76"/>
      <c r="BU281" s="60">
        <f t="shared" si="193"/>
        <v>0</v>
      </c>
      <c r="BV281" s="61">
        <f t="shared" si="194"/>
        <v>0</v>
      </c>
    </row>
    <row r="282" spans="2:74" ht="20.149999999999999" customHeight="1" thickBot="1" x14ac:dyDescent="0.4">
      <c r="B282" s="62"/>
      <c r="C282" s="75"/>
      <c r="D282" s="327"/>
      <c r="E282" s="68" t="s">
        <v>50</v>
      </c>
      <c r="F282" s="151"/>
      <c r="G282" s="151"/>
      <c r="H282" s="151"/>
      <c r="I282" s="151"/>
      <c r="J282" s="151"/>
      <c r="K282" s="151"/>
      <c r="L282" s="151"/>
      <c r="M282" s="151"/>
      <c r="N282" s="151"/>
      <c r="O282" s="151"/>
      <c r="P282" s="151"/>
      <c r="Q282" s="151"/>
      <c r="R282" s="151"/>
      <c r="S282" s="151"/>
      <c r="T282" s="151"/>
      <c r="U282" s="151"/>
      <c r="V282" s="151"/>
      <c r="W282" s="151"/>
      <c r="X282" s="151"/>
      <c r="Y282" s="151"/>
      <c r="Z282" s="151"/>
      <c r="AA282" s="151"/>
      <c r="AB282" s="151"/>
      <c r="AC282" s="151"/>
      <c r="AD282" s="151"/>
      <c r="AE282" s="151"/>
      <c r="AF282" s="151"/>
      <c r="AG282" s="151"/>
      <c r="AH282" s="151"/>
      <c r="AI282" s="151"/>
      <c r="AJ282" s="151"/>
      <c r="AK282" s="151"/>
      <c r="AL282" s="151"/>
      <c r="AM282" s="151"/>
      <c r="AN282" s="151"/>
      <c r="AO282" s="151"/>
      <c r="AP282" s="151"/>
      <c r="AQ282" s="151"/>
      <c r="AR282" s="151"/>
      <c r="AS282" s="151"/>
      <c r="AT282" s="151"/>
      <c r="AU282" s="151"/>
      <c r="AV282" s="151"/>
      <c r="AW282" s="151"/>
      <c r="AX282" s="151"/>
      <c r="AY282" s="151"/>
      <c r="AZ282" s="151"/>
      <c r="BA282" s="151"/>
      <c r="BB282" s="151"/>
      <c r="BC282" s="151"/>
      <c r="BD282" s="151"/>
      <c r="BE282" s="151"/>
      <c r="BF282" s="151"/>
      <c r="BG282" s="151"/>
      <c r="BH282" s="151"/>
      <c r="BI282" s="151"/>
      <c r="BJ282" s="151"/>
      <c r="BK282" s="151"/>
      <c r="BL282" s="151"/>
      <c r="BM282" s="151"/>
      <c r="BN282" s="151"/>
      <c r="BO282" s="151"/>
      <c r="BP282" s="151"/>
      <c r="BQ282" s="151"/>
      <c r="BR282" s="74">
        <f t="shared" si="192"/>
        <v>0</v>
      </c>
      <c r="BS282" s="64">
        <f t="shared" ref="BS282" si="214">BS280*$BV$6</f>
        <v>0</v>
      </c>
      <c r="BT282" s="76"/>
      <c r="BU282" s="60">
        <f t="shared" si="193"/>
        <v>0</v>
      </c>
      <c r="BV282" s="61">
        <f t="shared" si="194"/>
        <v>0</v>
      </c>
    </row>
    <row r="283" spans="2:74" ht="20.149999999999999" customHeight="1" x14ac:dyDescent="0.35">
      <c r="B283" s="62" t="s">
        <v>37</v>
      </c>
      <c r="C283" s="65"/>
      <c r="D283" s="325"/>
      <c r="E283" s="70" t="s">
        <v>38</v>
      </c>
      <c r="F283" s="151"/>
      <c r="G283" s="151"/>
      <c r="H283" s="151"/>
      <c r="I283" s="151"/>
      <c r="J283" s="151"/>
      <c r="K283" s="151"/>
      <c r="L283" s="151"/>
      <c r="M283" s="151"/>
      <c r="N283" s="151"/>
      <c r="O283" s="151"/>
      <c r="P283" s="151"/>
      <c r="Q283" s="151"/>
      <c r="R283" s="151"/>
      <c r="S283" s="151"/>
      <c r="T283" s="151"/>
      <c r="U283" s="151"/>
      <c r="V283" s="151"/>
      <c r="W283" s="151"/>
      <c r="X283" s="151"/>
      <c r="Y283" s="151"/>
      <c r="Z283" s="151"/>
      <c r="AA283" s="151"/>
      <c r="AB283" s="151"/>
      <c r="AC283" s="151"/>
      <c r="AD283" s="151"/>
      <c r="AE283" s="151"/>
      <c r="AF283" s="151"/>
      <c r="AG283" s="151"/>
      <c r="AH283" s="151"/>
      <c r="AI283" s="151"/>
      <c r="AJ283" s="151"/>
      <c r="AK283" s="151"/>
      <c r="AL283" s="151"/>
      <c r="AM283" s="151"/>
      <c r="AN283" s="151"/>
      <c r="AO283" s="151"/>
      <c r="AP283" s="151"/>
      <c r="AQ283" s="149"/>
      <c r="AR283" s="149"/>
      <c r="AS283" s="149"/>
      <c r="AT283" s="149"/>
      <c r="AU283" s="149"/>
      <c r="AV283" s="149"/>
      <c r="AW283" s="149"/>
      <c r="AX283" s="149"/>
      <c r="AY283" s="149"/>
      <c r="AZ283" s="149"/>
      <c r="BA283" s="149"/>
      <c r="BB283" s="149"/>
      <c r="BC283" s="149"/>
      <c r="BD283" s="149"/>
      <c r="BE283" s="149"/>
      <c r="BF283" s="149"/>
      <c r="BG283" s="149"/>
      <c r="BH283" s="149"/>
      <c r="BI283" s="149"/>
      <c r="BJ283" s="149"/>
      <c r="BK283" s="149"/>
      <c r="BL283" s="149"/>
      <c r="BM283" s="149"/>
      <c r="BN283" s="149"/>
      <c r="BO283" s="149"/>
      <c r="BP283" s="149"/>
      <c r="BQ283" s="149"/>
      <c r="BR283" s="59">
        <f t="shared" si="192"/>
        <v>0</v>
      </c>
      <c r="BS283" s="63"/>
      <c r="BT283" s="76"/>
      <c r="BU283" s="60">
        <f t="shared" si="193"/>
        <v>0</v>
      </c>
      <c r="BV283" s="61">
        <f t="shared" si="194"/>
        <v>0</v>
      </c>
    </row>
    <row r="284" spans="2:74" ht="20.149999999999999" customHeight="1" x14ac:dyDescent="0.35">
      <c r="B284" s="147" t="s">
        <v>48</v>
      </c>
      <c r="C284" s="71"/>
      <c r="D284" s="326"/>
      <c r="E284" s="72" t="s">
        <v>39</v>
      </c>
      <c r="F284" s="151"/>
      <c r="G284" s="151"/>
      <c r="H284" s="151"/>
      <c r="I284" s="151"/>
      <c r="J284" s="151"/>
      <c r="K284" s="151"/>
      <c r="L284" s="151"/>
      <c r="M284" s="151"/>
      <c r="N284" s="151"/>
      <c r="O284" s="151"/>
      <c r="P284" s="151"/>
      <c r="Q284" s="151"/>
      <c r="R284" s="151"/>
      <c r="S284" s="151"/>
      <c r="T284" s="151"/>
      <c r="U284" s="151"/>
      <c r="V284" s="151"/>
      <c r="W284" s="151"/>
      <c r="X284" s="151"/>
      <c r="Y284" s="151"/>
      <c r="Z284" s="151"/>
      <c r="AA284" s="151"/>
      <c r="AB284" s="151"/>
      <c r="AC284" s="151"/>
      <c r="AD284" s="151"/>
      <c r="AE284" s="151"/>
      <c r="AF284" s="151"/>
      <c r="AG284" s="151"/>
      <c r="AH284" s="151"/>
      <c r="AI284" s="151"/>
      <c r="AJ284" s="151"/>
      <c r="AK284" s="151"/>
      <c r="AL284" s="151"/>
      <c r="AM284" s="151"/>
      <c r="AN284" s="151"/>
      <c r="AO284" s="151"/>
      <c r="AP284" s="151"/>
      <c r="AQ284" s="181"/>
      <c r="AR284" s="181"/>
      <c r="AS284" s="181"/>
      <c r="AT284" s="181"/>
      <c r="AU284" s="181"/>
      <c r="AV284" s="181"/>
      <c r="AW284" s="181"/>
      <c r="AX284" s="181"/>
      <c r="AY284" s="181"/>
      <c r="AZ284" s="181"/>
      <c r="BA284" s="181"/>
      <c r="BB284" s="181"/>
      <c r="BC284" s="181"/>
      <c r="BD284" s="181"/>
      <c r="BE284" s="181"/>
      <c r="BF284" s="181"/>
      <c r="BG284" s="181"/>
      <c r="BH284" s="181"/>
      <c r="BI284" s="181"/>
      <c r="BJ284" s="181"/>
      <c r="BK284" s="181"/>
      <c r="BL284" s="181"/>
      <c r="BM284" s="181"/>
      <c r="BN284" s="181"/>
      <c r="BO284" s="181"/>
      <c r="BP284" s="181"/>
      <c r="BQ284" s="181"/>
      <c r="BR284" s="73">
        <f t="shared" si="192"/>
        <v>0</v>
      </c>
      <c r="BS284" s="64">
        <f t="shared" ref="BS284" si="215">BS283*$BV$5</f>
        <v>0</v>
      </c>
      <c r="BT284" s="76"/>
      <c r="BU284" s="60">
        <f t="shared" si="193"/>
        <v>0</v>
      </c>
      <c r="BV284" s="61">
        <f t="shared" si="194"/>
        <v>0</v>
      </c>
    </row>
    <row r="285" spans="2:74" ht="20.149999999999999" customHeight="1" thickBot="1" x14ac:dyDescent="0.4">
      <c r="B285" s="62"/>
      <c r="C285" s="75"/>
      <c r="D285" s="327"/>
      <c r="E285" s="68" t="s">
        <v>50</v>
      </c>
      <c r="F285" s="151"/>
      <c r="G285" s="151"/>
      <c r="H285" s="151"/>
      <c r="I285" s="151"/>
      <c r="J285" s="151"/>
      <c r="K285" s="151"/>
      <c r="L285" s="151"/>
      <c r="M285" s="151"/>
      <c r="N285" s="151"/>
      <c r="O285" s="151"/>
      <c r="P285" s="151"/>
      <c r="Q285" s="151"/>
      <c r="R285" s="151"/>
      <c r="S285" s="151"/>
      <c r="T285" s="151"/>
      <c r="U285" s="151"/>
      <c r="V285" s="151"/>
      <c r="W285" s="151"/>
      <c r="X285" s="151"/>
      <c r="Y285" s="151"/>
      <c r="Z285" s="151"/>
      <c r="AA285" s="151"/>
      <c r="AB285" s="151"/>
      <c r="AC285" s="151"/>
      <c r="AD285" s="151"/>
      <c r="AE285" s="151"/>
      <c r="AF285" s="151"/>
      <c r="AG285" s="151"/>
      <c r="AH285" s="151"/>
      <c r="AI285" s="151"/>
      <c r="AJ285" s="151"/>
      <c r="AK285" s="151"/>
      <c r="AL285" s="151"/>
      <c r="AM285" s="151"/>
      <c r="AN285" s="151"/>
      <c r="AO285" s="151"/>
      <c r="AP285" s="151"/>
      <c r="AQ285" s="151"/>
      <c r="AR285" s="151"/>
      <c r="AS285" s="151"/>
      <c r="AT285" s="151"/>
      <c r="AU285" s="151"/>
      <c r="AV285" s="151"/>
      <c r="AW285" s="151"/>
      <c r="AX285" s="151"/>
      <c r="AY285" s="151"/>
      <c r="AZ285" s="151"/>
      <c r="BA285" s="151"/>
      <c r="BB285" s="151"/>
      <c r="BC285" s="151"/>
      <c r="BD285" s="151"/>
      <c r="BE285" s="151"/>
      <c r="BF285" s="151"/>
      <c r="BG285" s="151"/>
      <c r="BH285" s="151"/>
      <c r="BI285" s="151"/>
      <c r="BJ285" s="151"/>
      <c r="BK285" s="151"/>
      <c r="BL285" s="151"/>
      <c r="BM285" s="151"/>
      <c r="BN285" s="151"/>
      <c r="BO285" s="151"/>
      <c r="BP285" s="151"/>
      <c r="BQ285" s="151"/>
      <c r="BR285" s="74">
        <f t="shared" si="192"/>
        <v>0</v>
      </c>
      <c r="BS285" s="64">
        <f t="shared" ref="BS285" si="216">BS283*$BV$6</f>
        <v>0</v>
      </c>
      <c r="BT285" s="76"/>
      <c r="BU285" s="60">
        <f t="shared" si="193"/>
        <v>0</v>
      </c>
      <c r="BV285" s="61">
        <f t="shared" si="194"/>
        <v>0</v>
      </c>
    </row>
    <row r="286" spans="2:74" ht="20.149999999999999" customHeight="1" x14ac:dyDescent="0.35">
      <c r="B286" s="62" t="s">
        <v>37</v>
      </c>
      <c r="C286" s="65"/>
      <c r="D286" s="325"/>
      <c r="E286" s="70" t="s">
        <v>38</v>
      </c>
      <c r="F286" s="151"/>
      <c r="G286" s="151"/>
      <c r="H286" s="151"/>
      <c r="I286" s="151"/>
      <c r="J286" s="151"/>
      <c r="K286" s="151"/>
      <c r="L286" s="151"/>
      <c r="M286" s="151"/>
      <c r="N286" s="151"/>
      <c r="O286" s="151"/>
      <c r="P286" s="151"/>
      <c r="Q286" s="151"/>
      <c r="R286" s="151"/>
      <c r="S286" s="151"/>
      <c r="T286" s="151"/>
      <c r="U286" s="151"/>
      <c r="V286" s="151"/>
      <c r="W286" s="151"/>
      <c r="X286" s="151"/>
      <c r="Y286" s="151"/>
      <c r="Z286" s="151"/>
      <c r="AA286" s="151"/>
      <c r="AB286" s="151"/>
      <c r="AC286" s="151"/>
      <c r="AD286" s="151"/>
      <c r="AE286" s="151"/>
      <c r="AF286" s="151"/>
      <c r="AG286" s="151"/>
      <c r="AH286" s="151"/>
      <c r="AI286" s="151"/>
      <c r="AJ286" s="151"/>
      <c r="AK286" s="151"/>
      <c r="AL286" s="151"/>
      <c r="AM286" s="151"/>
      <c r="AN286" s="151"/>
      <c r="AO286" s="151"/>
      <c r="AP286" s="151"/>
      <c r="AQ286" s="149"/>
      <c r="AR286" s="149"/>
      <c r="AS286" s="149"/>
      <c r="AT286" s="149"/>
      <c r="AU286" s="149"/>
      <c r="AV286" s="149"/>
      <c r="AW286" s="149"/>
      <c r="AX286" s="149"/>
      <c r="AY286" s="149"/>
      <c r="AZ286" s="149"/>
      <c r="BA286" s="149"/>
      <c r="BB286" s="149"/>
      <c r="BC286" s="149"/>
      <c r="BD286" s="149"/>
      <c r="BE286" s="149"/>
      <c r="BF286" s="149"/>
      <c r="BG286" s="149"/>
      <c r="BH286" s="149"/>
      <c r="BI286" s="149"/>
      <c r="BJ286" s="149"/>
      <c r="BK286" s="149"/>
      <c r="BL286" s="149"/>
      <c r="BM286" s="149"/>
      <c r="BN286" s="149"/>
      <c r="BO286" s="149"/>
      <c r="BP286" s="149"/>
      <c r="BQ286" s="149"/>
      <c r="BR286" s="59">
        <f t="shared" si="192"/>
        <v>0</v>
      </c>
      <c r="BS286" s="63"/>
      <c r="BT286" s="76"/>
      <c r="BU286" s="60">
        <f t="shared" si="193"/>
        <v>0</v>
      </c>
      <c r="BV286" s="61">
        <f t="shared" si="194"/>
        <v>0</v>
      </c>
    </row>
    <row r="287" spans="2:74" ht="20.149999999999999" customHeight="1" x14ac:dyDescent="0.35">
      <c r="B287" s="147" t="s">
        <v>48</v>
      </c>
      <c r="C287" s="71"/>
      <c r="D287" s="326"/>
      <c r="E287" s="72" t="s">
        <v>39</v>
      </c>
      <c r="F287" s="151"/>
      <c r="G287" s="151"/>
      <c r="H287" s="151"/>
      <c r="I287" s="151"/>
      <c r="J287" s="151"/>
      <c r="K287" s="151"/>
      <c r="L287" s="151"/>
      <c r="M287" s="151"/>
      <c r="N287" s="151"/>
      <c r="O287" s="151"/>
      <c r="P287" s="151"/>
      <c r="Q287" s="151"/>
      <c r="R287" s="151"/>
      <c r="S287" s="151"/>
      <c r="T287" s="151"/>
      <c r="U287" s="151"/>
      <c r="V287" s="151"/>
      <c r="W287" s="151"/>
      <c r="X287" s="151"/>
      <c r="Y287" s="151"/>
      <c r="Z287" s="151"/>
      <c r="AA287" s="151"/>
      <c r="AB287" s="151"/>
      <c r="AC287" s="151"/>
      <c r="AD287" s="151"/>
      <c r="AE287" s="151"/>
      <c r="AF287" s="151"/>
      <c r="AG287" s="151"/>
      <c r="AH287" s="151"/>
      <c r="AI287" s="151"/>
      <c r="AJ287" s="151"/>
      <c r="AK287" s="151"/>
      <c r="AL287" s="151"/>
      <c r="AM287" s="151"/>
      <c r="AN287" s="151"/>
      <c r="AO287" s="151"/>
      <c r="AP287" s="151"/>
      <c r="AQ287" s="181"/>
      <c r="AR287" s="181"/>
      <c r="AS287" s="181"/>
      <c r="AT287" s="181"/>
      <c r="AU287" s="181"/>
      <c r="AV287" s="181"/>
      <c r="AW287" s="181"/>
      <c r="AX287" s="181"/>
      <c r="AY287" s="181"/>
      <c r="AZ287" s="181"/>
      <c r="BA287" s="181"/>
      <c r="BB287" s="181"/>
      <c r="BC287" s="181"/>
      <c r="BD287" s="181"/>
      <c r="BE287" s="181"/>
      <c r="BF287" s="181"/>
      <c r="BG287" s="181"/>
      <c r="BH287" s="181"/>
      <c r="BI287" s="181"/>
      <c r="BJ287" s="181"/>
      <c r="BK287" s="181"/>
      <c r="BL287" s="181"/>
      <c r="BM287" s="181"/>
      <c r="BN287" s="181"/>
      <c r="BO287" s="181"/>
      <c r="BP287" s="181"/>
      <c r="BQ287" s="181"/>
      <c r="BR287" s="73">
        <f t="shared" si="192"/>
        <v>0</v>
      </c>
      <c r="BS287" s="64">
        <f t="shared" ref="BS287" si="217">BS286*$BV$5</f>
        <v>0</v>
      </c>
      <c r="BT287" s="76"/>
      <c r="BU287" s="60">
        <f t="shared" si="193"/>
        <v>0</v>
      </c>
      <c r="BV287" s="61">
        <f t="shared" si="194"/>
        <v>0</v>
      </c>
    </row>
    <row r="288" spans="2:74" ht="20.149999999999999" customHeight="1" thickBot="1" x14ac:dyDescent="0.4">
      <c r="B288" s="62"/>
      <c r="C288" s="75"/>
      <c r="D288" s="327"/>
      <c r="E288" s="68" t="s">
        <v>50</v>
      </c>
      <c r="F288" s="151"/>
      <c r="G288" s="151"/>
      <c r="H288" s="151"/>
      <c r="I288" s="151"/>
      <c r="J288" s="151"/>
      <c r="K288" s="151"/>
      <c r="L288" s="151"/>
      <c r="M288" s="151"/>
      <c r="N288" s="151"/>
      <c r="O288" s="151"/>
      <c r="P288" s="151"/>
      <c r="Q288" s="151"/>
      <c r="R288" s="151"/>
      <c r="S288" s="151"/>
      <c r="T288" s="151"/>
      <c r="U288" s="151"/>
      <c r="V288" s="151"/>
      <c r="W288" s="151"/>
      <c r="X288" s="151"/>
      <c r="Y288" s="151"/>
      <c r="Z288" s="151"/>
      <c r="AA288" s="151"/>
      <c r="AB288" s="151"/>
      <c r="AC288" s="151"/>
      <c r="AD288" s="151"/>
      <c r="AE288" s="151"/>
      <c r="AF288" s="151"/>
      <c r="AG288" s="151"/>
      <c r="AH288" s="151"/>
      <c r="AI288" s="151"/>
      <c r="AJ288" s="151"/>
      <c r="AK288" s="151"/>
      <c r="AL288" s="151"/>
      <c r="AM288" s="151"/>
      <c r="AN288" s="151"/>
      <c r="AO288" s="151"/>
      <c r="AP288" s="151"/>
      <c r="AQ288" s="151"/>
      <c r="AR288" s="151"/>
      <c r="AS288" s="151"/>
      <c r="AT288" s="151"/>
      <c r="AU288" s="151"/>
      <c r="AV288" s="151"/>
      <c r="AW288" s="151"/>
      <c r="AX288" s="151"/>
      <c r="AY288" s="151"/>
      <c r="AZ288" s="151"/>
      <c r="BA288" s="151"/>
      <c r="BB288" s="151"/>
      <c r="BC288" s="151"/>
      <c r="BD288" s="151"/>
      <c r="BE288" s="151"/>
      <c r="BF288" s="151"/>
      <c r="BG288" s="151"/>
      <c r="BH288" s="151"/>
      <c r="BI288" s="151"/>
      <c r="BJ288" s="151"/>
      <c r="BK288" s="151"/>
      <c r="BL288" s="151"/>
      <c r="BM288" s="151"/>
      <c r="BN288" s="151"/>
      <c r="BO288" s="151"/>
      <c r="BP288" s="151"/>
      <c r="BQ288" s="151"/>
      <c r="BR288" s="74">
        <f t="shared" si="192"/>
        <v>0</v>
      </c>
      <c r="BS288" s="64">
        <f t="shared" ref="BS288" si="218">BS286*$BV$6</f>
        <v>0</v>
      </c>
      <c r="BT288" s="76"/>
      <c r="BU288" s="60">
        <f t="shared" si="193"/>
        <v>0</v>
      </c>
      <c r="BV288" s="61">
        <f t="shared" si="194"/>
        <v>0</v>
      </c>
    </row>
    <row r="289" spans="2:74" ht="20.149999999999999" customHeight="1" x14ac:dyDescent="0.35">
      <c r="B289" s="62" t="s">
        <v>37</v>
      </c>
      <c r="C289" s="65"/>
      <c r="D289" s="325"/>
      <c r="E289" s="70" t="s">
        <v>38</v>
      </c>
      <c r="F289" s="151"/>
      <c r="G289" s="151"/>
      <c r="H289" s="151"/>
      <c r="I289" s="151"/>
      <c r="J289" s="151"/>
      <c r="K289" s="151"/>
      <c r="L289" s="151"/>
      <c r="M289" s="151"/>
      <c r="N289" s="151"/>
      <c r="O289" s="151"/>
      <c r="P289" s="151"/>
      <c r="Q289" s="151"/>
      <c r="R289" s="151"/>
      <c r="S289" s="151"/>
      <c r="T289" s="151"/>
      <c r="U289" s="151"/>
      <c r="V289" s="151"/>
      <c r="W289" s="151"/>
      <c r="X289" s="151"/>
      <c r="Y289" s="151"/>
      <c r="Z289" s="151"/>
      <c r="AA289" s="151"/>
      <c r="AB289" s="151"/>
      <c r="AC289" s="151"/>
      <c r="AD289" s="151"/>
      <c r="AE289" s="151"/>
      <c r="AF289" s="151"/>
      <c r="AG289" s="151"/>
      <c r="AH289" s="151"/>
      <c r="AI289" s="151"/>
      <c r="AJ289" s="151"/>
      <c r="AK289" s="151"/>
      <c r="AL289" s="151"/>
      <c r="AM289" s="151"/>
      <c r="AN289" s="151"/>
      <c r="AO289" s="151"/>
      <c r="AP289" s="151"/>
      <c r="AQ289" s="149"/>
      <c r="AR289" s="149"/>
      <c r="AS289" s="149"/>
      <c r="AT289" s="149"/>
      <c r="AU289" s="149"/>
      <c r="AV289" s="149"/>
      <c r="AW289" s="149"/>
      <c r="AX289" s="149"/>
      <c r="AY289" s="149"/>
      <c r="AZ289" s="149"/>
      <c r="BA289" s="149"/>
      <c r="BB289" s="149"/>
      <c r="BC289" s="149"/>
      <c r="BD289" s="149"/>
      <c r="BE289" s="149"/>
      <c r="BF289" s="149"/>
      <c r="BG289" s="149"/>
      <c r="BH289" s="149"/>
      <c r="BI289" s="149"/>
      <c r="BJ289" s="149"/>
      <c r="BK289" s="149"/>
      <c r="BL289" s="149"/>
      <c r="BM289" s="149"/>
      <c r="BN289" s="149"/>
      <c r="BO289" s="149"/>
      <c r="BP289" s="149"/>
      <c r="BQ289" s="149"/>
      <c r="BR289" s="59">
        <f t="shared" si="192"/>
        <v>0</v>
      </c>
      <c r="BS289" s="63"/>
      <c r="BT289" s="76"/>
      <c r="BU289" s="60">
        <f t="shared" si="193"/>
        <v>0</v>
      </c>
      <c r="BV289" s="61">
        <f t="shared" si="194"/>
        <v>0</v>
      </c>
    </row>
    <row r="290" spans="2:74" ht="20.149999999999999" customHeight="1" x14ac:dyDescent="0.35">
      <c r="B290" s="147" t="s">
        <v>48</v>
      </c>
      <c r="C290" s="71"/>
      <c r="D290" s="326"/>
      <c r="E290" s="72" t="s">
        <v>39</v>
      </c>
      <c r="F290" s="151"/>
      <c r="G290" s="151"/>
      <c r="H290" s="151"/>
      <c r="I290" s="151"/>
      <c r="J290" s="151"/>
      <c r="K290" s="151"/>
      <c r="L290" s="151"/>
      <c r="M290" s="151"/>
      <c r="N290" s="151"/>
      <c r="O290" s="151"/>
      <c r="P290" s="151"/>
      <c r="Q290" s="151"/>
      <c r="R290" s="151"/>
      <c r="S290" s="151"/>
      <c r="T290" s="151"/>
      <c r="U290" s="151"/>
      <c r="V290" s="151"/>
      <c r="W290" s="151"/>
      <c r="X290" s="151"/>
      <c r="Y290" s="151"/>
      <c r="Z290" s="151"/>
      <c r="AA290" s="151"/>
      <c r="AB290" s="151"/>
      <c r="AC290" s="151"/>
      <c r="AD290" s="151"/>
      <c r="AE290" s="151"/>
      <c r="AF290" s="151"/>
      <c r="AG290" s="151"/>
      <c r="AH290" s="151"/>
      <c r="AI290" s="151"/>
      <c r="AJ290" s="151"/>
      <c r="AK290" s="151"/>
      <c r="AL290" s="151"/>
      <c r="AM290" s="151"/>
      <c r="AN290" s="151"/>
      <c r="AO290" s="151"/>
      <c r="AP290" s="151"/>
      <c r="AQ290" s="181"/>
      <c r="AR290" s="181"/>
      <c r="AS290" s="181"/>
      <c r="AT290" s="181"/>
      <c r="AU290" s="181"/>
      <c r="AV290" s="181"/>
      <c r="AW290" s="181"/>
      <c r="AX290" s="181"/>
      <c r="AY290" s="181"/>
      <c r="AZ290" s="181"/>
      <c r="BA290" s="181"/>
      <c r="BB290" s="181"/>
      <c r="BC290" s="181"/>
      <c r="BD290" s="181"/>
      <c r="BE290" s="181"/>
      <c r="BF290" s="181"/>
      <c r="BG290" s="181"/>
      <c r="BH290" s="181"/>
      <c r="BI290" s="181"/>
      <c r="BJ290" s="181"/>
      <c r="BK290" s="181"/>
      <c r="BL290" s="181"/>
      <c r="BM290" s="181"/>
      <c r="BN290" s="181"/>
      <c r="BO290" s="181"/>
      <c r="BP290" s="181"/>
      <c r="BQ290" s="181"/>
      <c r="BR290" s="73">
        <f t="shared" si="192"/>
        <v>0</v>
      </c>
      <c r="BS290" s="64">
        <f t="shared" ref="BS290" si="219">BS289*$BV$5</f>
        <v>0</v>
      </c>
      <c r="BT290" s="76"/>
      <c r="BU290" s="60">
        <f t="shared" si="193"/>
        <v>0</v>
      </c>
      <c r="BV290" s="61">
        <f t="shared" si="194"/>
        <v>0</v>
      </c>
    </row>
    <row r="291" spans="2:74" ht="20.149999999999999" customHeight="1" thickBot="1" x14ac:dyDescent="0.4">
      <c r="B291" s="62"/>
      <c r="C291" s="75"/>
      <c r="D291" s="327"/>
      <c r="E291" s="68" t="s">
        <v>50</v>
      </c>
      <c r="F291" s="151"/>
      <c r="G291" s="151"/>
      <c r="H291" s="151"/>
      <c r="I291" s="151"/>
      <c r="J291" s="151"/>
      <c r="K291" s="151"/>
      <c r="L291" s="151"/>
      <c r="M291" s="151"/>
      <c r="N291" s="151"/>
      <c r="O291" s="151"/>
      <c r="P291" s="151"/>
      <c r="Q291" s="151"/>
      <c r="R291" s="151"/>
      <c r="S291" s="151"/>
      <c r="T291" s="151"/>
      <c r="U291" s="151"/>
      <c r="V291" s="151"/>
      <c r="W291" s="151"/>
      <c r="X291" s="151"/>
      <c r="Y291" s="151"/>
      <c r="Z291" s="151"/>
      <c r="AA291" s="151"/>
      <c r="AB291" s="151"/>
      <c r="AC291" s="151"/>
      <c r="AD291" s="151"/>
      <c r="AE291" s="151"/>
      <c r="AF291" s="151"/>
      <c r="AG291" s="151"/>
      <c r="AH291" s="151"/>
      <c r="AI291" s="151"/>
      <c r="AJ291" s="151"/>
      <c r="AK291" s="151"/>
      <c r="AL291" s="151"/>
      <c r="AM291" s="151"/>
      <c r="AN291" s="151"/>
      <c r="AO291" s="151"/>
      <c r="AP291" s="151"/>
      <c r="AQ291" s="151"/>
      <c r="AR291" s="151"/>
      <c r="AS291" s="151"/>
      <c r="AT291" s="151"/>
      <c r="AU291" s="151"/>
      <c r="AV291" s="151"/>
      <c r="AW291" s="151"/>
      <c r="AX291" s="151"/>
      <c r="AY291" s="151"/>
      <c r="AZ291" s="151"/>
      <c r="BA291" s="151"/>
      <c r="BB291" s="151"/>
      <c r="BC291" s="151"/>
      <c r="BD291" s="151"/>
      <c r="BE291" s="151"/>
      <c r="BF291" s="151"/>
      <c r="BG291" s="151"/>
      <c r="BH291" s="151"/>
      <c r="BI291" s="151"/>
      <c r="BJ291" s="151"/>
      <c r="BK291" s="151"/>
      <c r="BL291" s="151"/>
      <c r="BM291" s="151"/>
      <c r="BN291" s="151"/>
      <c r="BO291" s="151"/>
      <c r="BP291" s="151"/>
      <c r="BQ291" s="151"/>
      <c r="BR291" s="74">
        <f t="shared" si="192"/>
        <v>0</v>
      </c>
      <c r="BS291" s="64">
        <f t="shared" ref="BS291" si="220">BS289*$BV$6</f>
        <v>0</v>
      </c>
      <c r="BT291" s="76"/>
      <c r="BU291" s="60">
        <f t="shared" si="193"/>
        <v>0</v>
      </c>
      <c r="BV291" s="61">
        <f t="shared" si="194"/>
        <v>0</v>
      </c>
    </row>
    <row r="292" spans="2:74" ht="20.149999999999999" customHeight="1" x14ac:dyDescent="0.35">
      <c r="B292" s="62" t="s">
        <v>37</v>
      </c>
      <c r="C292" s="65"/>
      <c r="D292" s="325"/>
      <c r="E292" s="70" t="s">
        <v>38</v>
      </c>
      <c r="F292" s="151"/>
      <c r="G292" s="151"/>
      <c r="H292" s="151"/>
      <c r="I292" s="151"/>
      <c r="J292" s="151"/>
      <c r="K292" s="151"/>
      <c r="L292" s="151"/>
      <c r="M292" s="151"/>
      <c r="N292" s="151"/>
      <c r="O292" s="151"/>
      <c r="P292" s="151"/>
      <c r="Q292" s="151"/>
      <c r="R292" s="151"/>
      <c r="S292" s="151"/>
      <c r="T292" s="151"/>
      <c r="U292" s="151"/>
      <c r="V292" s="151"/>
      <c r="W292" s="151"/>
      <c r="X292" s="151"/>
      <c r="Y292" s="151"/>
      <c r="Z292" s="151"/>
      <c r="AA292" s="151"/>
      <c r="AB292" s="151"/>
      <c r="AC292" s="151"/>
      <c r="AD292" s="151"/>
      <c r="AE292" s="151"/>
      <c r="AF292" s="151"/>
      <c r="AG292" s="151"/>
      <c r="AH292" s="151"/>
      <c r="AI292" s="151"/>
      <c r="AJ292" s="151"/>
      <c r="AK292" s="151"/>
      <c r="AL292" s="151"/>
      <c r="AM292" s="151"/>
      <c r="AN292" s="151"/>
      <c r="AO292" s="151"/>
      <c r="AP292" s="151"/>
      <c r="AQ292" s="149"/>
      <c r="AR292" s="149"/>
      <c r="AS292" s="149"/>
      <c r="AT292" s="149"/>
      <c r="AU292" s="149"/>
      <c r="AV292" s="149"/>
      <c r="AW292" s="149"/>
      <c r="AX292" s="149"/>
      <c r="AY292" s="149"/>
      <c r="AZ292" s="149"/>
      <c r="BA292" s="149"/>
      <c r="BB292" s="149"/>
      <c r="BC292" s="149"/>
      <c r="BD292" s="149"/>
      <c r="BE292" s="149"/>
      <c r="BF292" s="149"/>
      <c r="BG292" s="149"/>
      <c r="BH292" s="149"/>
      <c r="BI292" s="149"/>
      <c r="BJ292" s="149"/>
      <c r="BK292" s="149"/>
      <c r="BL292" s="149"/>
      <c r="BM292" s="149"/>
      <c r="BN292" s="149"/>
      <c r="BO292" s="149"/>
      <c r="BP292" s="149"/>
      <c r="BQ292" s="149"/>
      <c r="BR292" s="59">
        <f t="shared" si="192"/>
        <v>0</v>
      </c>
      <c r="BS292" s="63"/>
      <c r="BT292" s="76"/>
      <c r="BU292" s="60">
        <f t="shared" si="193"/>
        <v>0</v>
      </c>
      <c r="BV292" s="61">
        <f t="shared" si="194"/>
        <v>0</v>
      </c>
    </row>
    <row r="293" spans="2:74" ht="20.149999999999999" customHeight="1" x14ac:dyDescent="0.35">
      <c r="B293" s="147" t="s">
        <v>48</v>
      </c>
      <c r="C293" s="71"/>
      <c r="D293" s="326"/>
      <c r="E293" s="72" t="s">
        <v>39</v>
      </c>
      <c r="F293" s="151"/>
      <c r="G293" s="151"/>
      <c r="H293" s="151"/>
      <c r="I293" s="151"/>
      <c r="J293" s="151"/>
      <c r="K293" s="151"/>
      <c r="L293" s="151"/>
      <c r="M293" s="151"/>
      <c r="N293" s="151"/>
      <c r="O293" s="151"/>
      <c r="P293" s="151"/>
      <c r="Q293" s="151"/>
      <c r="R293" s="151"/>
      <c r="S293" s="151"/>
      <c r="T293" s="151"/>
      <c r="U293" s="151"/>
      <c r="V293" s="151"/>
      <c r="W293" s="151"/>
      <c r="X293" s="151"/>
      <c r="Y293" s="151"/>
      <c r="Z293" s="151"/>
      <c r="AA293" s="151"/>
      <c r="AB293" s="151"/>
      <c r="AC293" s="151"/>
      <c r="AD293" s="151"/>
      <c r="AE293" s="151"/>
      <c r="AF293" s="151"/>
      <c r="AG293" s="151"/>
      <c r="AH293" s="151"/>
      <c r="AI293" s="151"/>
      <c r="AJ293" s="151"/>
      <c r="AK293" s="151"/>
      <c r="AL293" s="151"/>
      <c r="AM293" s="151"/>
      <c r="AN293" s="151"/>
      <c r="AO293" s="151"/>
      <c r="AP293" s="151"/>
      <c r="AQ293" s="181"/>
      <c r="AR293" s="181"/>
      <c r="AS293" s="181"/>
      <c r="AT293" s="181"/>
      <c r="AU293" s="181"/>
      <c r="AV293" s="181"/>
      <c r="AW293" s="181"/>
      <c r="AX293" s="181"/>
      <c r="AY293" s="181"/>
      <c r="AZ293" s="181"/>
      <c r="BA293" s="181"/>
      <c r="BB293" s="181"/>
      <c r="BC293" s="181"/>
      <c r="BD293" s="181"/>
      <c r="BE293" s="181"/>
      <c r="BF293" s="181"/>
      <c r="BG293" s="181"/>
      <c r="BH293" s="181"/>
      <c r="BI293" s="181"/>
      <c r="BJ293" s="181"/>
      <c r="BK293" s="181"/>
      <c r="BL293" s="181"/>
      <c r="BM293" s="181"/>
      <c r="BN293" s="181"/>
      <c r="BO293" s="181"/>
      <c r="BP293" s="181"/>
      <c r="BQ293" s="181"/>
      <c r="BR293" s="73">
        <f t="shared" si="192"/>
        <v>0</v>
      </c>
      <c r="BS293" s="64">
        <f t="shared" ref="BS293" si="221">BS292*$BV$5</f>
        <v>0</v>
      </c>
      <c r="BT293" s="76"/>
      <c r="BU293" s="60">
        <f t="shared" si="193"/>
        <v>0</v>
      </c>
      <c r="BV293" s="61">
        <f t="shared" si="194"/>
        <v>0</v>
      </c>
    </row>
    <row r="294" spans="2:74" ht="20.149999999999999" customHeight="1" thickBot="1" x14ac:dyDescent="0.4">
      <c r="B294" s="62"/>
      <c r="C294" s="75"/>
      <c r="D294" s="327"/>
      <c r="E294" s="68" t="s">
        <v>50</v>
      </c>
      <c r="F294" s="151"/>
      <c r="G294" s="151"/>
      <c r="H294" s="151"/>
      <c r="I294" s="151"/>
      <c r="J294" s="151"/>
      <c r="K294" s="151"/>
      <c r="L294" s="151"/>
      <c r="M294" s="151"/>
      <c r="N294" s="151"/>
      <c r="O294" s="151"/>
      <c r="P294" s="151"/>
      <c r="Q294" s="151"/>
      <c r="R294" s="151"/>
      <c r="S294" s="151"/>
      <c r="T294" s="151"/>
      <c r="U294" s="151"/>
      <c r="V294" s="151"/>
      <c r="W294" s="151"/>
      <c r="X294" s="151"/>
      <c r="Y294" s="151"/>
      <c r="Z294" s="151"/>
      <c r="AA294" s="151"/>
      <c r="AB294" s="151"/>
      <c r="AC294" s="151"/>
      <c r="AD294" s="151"/>
      <c r="AE294" s="151"/>
      <c r="AF294" s="151"/>
      <c r="AG294" s="151"/>
      <c r="AH294" s="151"/>
      <c r="AI294" s="151"/>
      <c r="AJ294" s="151"/>
      <c r="AK294" s="151"/>
      <c r="AL294" s="151"/>
      <c r="AM294" s="151"/>
      <c r="AN294" s="151"/>
      <c r="AO294" s="151"/>
      <c r="AP294" s="151"/>
      <c r="AQ294" s="151"/>
      <c r="AR294" s="151"/>
      <c r="AS294" s="151"/>
      <c r="AT294" s="151"/>
      <c r="AU294" s="151"/>
      <c r="AV294" s="151"/>
      <c r="AW294" s="151"/>
      <c r="AX294" s="151"/>
      <c r="AY294" s="151"/>
      <c r="AZ294" s="151"/>
      <c r="BA294" s="151"/>
      <c r="BB294" s="151"/>
      <c r="BC294" s="151"/>
      <c r="BD294" s="151"/>
      <c r="BE294" s="151"/>
      <c r="BF294" s="151"/>
      <c r="BG294" s="151"/>
      <c r="BH294" s="151"/>
      <c r="BI294" s="151"/>
      <c r="BJ294" s="151"/>
      <c r="BK294" s="151"/>
      <c r="BL294" s="151"/>
      <c r="BM294" s="151"/>
      <c r="BN294" s="151"/>
      <c r="BO294" s="151"/>
      <c r="BP294" s="151"/>
      <c r="BQ294" s="151"/>
      <c r="BR294" s="74">
        <f t="shared" si="192"/>
        <v>0</v>
      </c>
      <c r="BS294" s="64">
        <f t="shared" ref="BS294" si="222">BS292*$BV$6</f>
        <v>0</v>
      </c>
      <c r="BT294" s="76"/>
      <c r="BU294" s="60">
        <f t="shared" si="193"/>
        <v>0</v>
      </c>
      <c r="BV294" s="61">
        <f t="shared" si="194"/>
        <v>0</v>
      </c>
    </row>
    <row r="295" spans="2:74" ht="20.149999999999999" customHeight="1" x14ac:dyDescent="0.35">
      <c r="B295" s="62" t="s">
        <v>37</v>
      </c>
      <c r="C295" s="65"/>
      <c r="D295" s="325"/>
      <c r="E295" s="70" t="s">
        <v>38</v>
      </c>
      <c r="F295" s="151"/>
      <c r="G295" s="151"/>
      <c r="H295" s="151"/>
      <c r="I295" s="151"/>
      <c r="J295" s="151"/>
      <c r="K295" s="151"/>
      <c r="L295" s="151"/>
      <c r="M295" s="151"/>
      <c r="N295" s="151"/>
      <c r="O295" s="151"/>
      <c r="P295" s="151"/>
      <c r="Q295" s="151"/>
      <c r="R295" s="151"/>
      <c r="S295" s="151"/>
      <c r="T295" s="151"/>
      <c r="U295" s="151"/>
      <c r="V295" s="151"/>
      <c r="W295" s="151"/>
      <c r="X295" s="151"/>
      <c r="Y295" s="151"/>
      <c r="Z295" s="151"/>
      <c r="AA295" s="151"/>
      <c r="AB295" s="151"/>
      <c r="AC295" s="151"/>
      <c r="AD295" s="151"/>
      <c r="AE295" s="151"/>
      <c r="AF295" s="151"/>
      <c r="AG295" s="151"/>
      <c r="AH295" s="151"/>
      <c r="AI295" s="151"/>
      <c r="AJ295" s="151"/>
      <c r="AK295" s="151"/>
      <c r="AL295" s="151"/>
      <c r="AM295" s="151"/>
      <c r="AN295" s="151"/>
      <c r="AO295" s="151"/>
      <c r="AP295" s="151"/>
      <c r="AQ295" s="149"/>
      <c r="AR295" s="149"/>
      <c r="AS295" s="149"/>
      <c r="AT295" s="149"/>
      <c r="AU295" s="149"/>
      <c r="AV295" s="149"/>
      <c r="AW295" s="149"/>
      <c r="AX295" s="149"/>
      <c r="AY295" s="149"/>
      <c r="AZ295" s="149"/>
      <c r="BA295" s="149"/>
      <c r="BB295" s="149"/>
      <c r="BC295" s="149"/>
      <c r="BD295" s="149"/>
      <c r="BE295" s="149"/>
      <c r="BF295" s="149"/>
      <c r="BG295" s="149"/>
      <c r="BH295" s="149"/>
      <c r="BI295" s="149"/>
      <c r="BJ295" s="149"/>
      <c r="BK295" s="149"/>
      <c r="BL295" s="149"/>
      <c r="BM295" s="149"/>
      <c r="BN295" s="149"/>
      <c r="BO295" s="149"/>
      <c r="BP295" s="149"/>
      <c r="BQ295" s="149"/>
      <c r="BR295" s="59">
        <f t="shared" si="192"/>
        <v>0</v>
      </c>
      <c r="BS295" s="63"/>
      <c r="BT295" s="76"/>
      <c r="BU295" s="60">
        <f t="shared" si="193"/>
        <v>0</v>
      </c>
      <c r="BV295" s="61">
        <f t="shared" si="194"/>
        <v>0</v>
      </c>
    </row>
    <row r="296" spans="2:74" ht="20.149999999999999" customHeight="1" x14ac:dyDescent="0.35">
      <c r="B296" s="147" t="s">
        <v>48</v>
      </c>
      <c r="C296" s="71"/>
      <c r="D296" s="326"/>
      <c r="E296" s="72" t="s">
        <v>39</v>
      </c>
      <c r="F296" s="151"/>
      <c r="G296" s="151"/>
      <c r="H296" s="151"/>
      <c r="I296" s="151"/>
      <c r="J296" s="151"/>
      <c r="K296" s="151"/>
      <c r="L296" s="151"/>
      <c r="M296" s="151"/>
      <c r="N296" s="151"/>
      <c r="O296" s="151"/>
      <c r="P296" s="151"/>
      <c r="Q296" s="151"/>
      <c r="R296" s="151"/>
      <c r="S296" s="151"/>
      <c r="T296" s="151"/>
      <c r="U296" s="151"/>
      <c r="V296" s="151"/>
      <c r="W296" s="151"/>
      <c r="X296" s="151"/>
      <c r="Y296" s="151"/>
      <c r="Z296" s="151"/>
      <c r="AA296" s="151"/>
      <c r="AB296" s="151"/>
      <c r="AC296" s="151"/>
      <c r="AD296" s="151"/>
      <c r="AE296" s="151"/>
      <c r="AF296" s="151"/>
      <c r="AG296" s="151"/>
      <c r="AH296" s="151"/>
      <c r="AI296" s="151"/>
      <c r="AJ296" s="151"/>
      <c r="AK296" s="151"/>
      <c r="AL296" s="151"/>
      <c r="AM296" s="151"/>
      <c r="AN296" s="151"/>
      <c r="AO296" s="151"/>
      <c r="AP296" s="151"/>
      <c r="AQ296" s="181"/>
      <c r="AR296" s="181"/>
      <c r="AS296" s="181"/>
      <c r="AT296" s="181"/>
      <c r="AU296" s="181"/>
      <c r="AV296" s="181"/>
      <c r="AW296" s="181"/>
      <c r="AX296" s="181"/>
      <c r="AY296" s="181"/>
      <c r="AZ296" s="181"/>
      <c r="BA296" s="181"/>
      <c r="BB296" s="181"/>
      <c r="BC296" s="181"/>
      <c r="BD296" s="181"/>
      <c r="BE296" s="181"/>
      <c r="BF296" s="181"/>
      <c r="BG296" s="181"/>
      <c r="BH296" s="181"/>
      <c r="BI296" s="181"/>
      <c r="BJ296" s="181"/>
      <c r="BK296" s="181"/>
      <c r="BL296" s="181"/>
      <c r="BM296" s="181"/>
      <c r="BN296" s="181"/>
      <c r="BO296" s="181"/>
      <c r="BP296" s="181"/>
      <c r="BQ296" s="181"/>
      <c r="BR296" s="73">
        <f t="shared" si="192"/>
        <v>0</v>
      </c>
      <c r="BS296" s="64">
        <f t="shared" ref="BS296" si="223">BS295*$BV$5</f>
        <v>0</v>
      </c>
      <c r="BT296" s="76"/>
      <c r="BU296" s="60">
        <f t="shared" si="193"/>
        <v>0</v>
      </c>
      <c r="BV296" s="61">
        <f t="shared" si="194"/>
        <v>0</v>
      </c>
    </row>
    <row r="297" spans="2:74" ht="20.149999999999999" customHeight="1" thickBot="1" x14ac:dyDescent="0.4">
      <c r="B297" s="62"/>
      <c r="C297" s="75"/>
      <c r="D297" s="327"/>
      <c r="E297" s="68" t="s">
        <v>50</v>
      </c>
      <c r="F297" s="151"/>
      <c r="G297" s="151"/>
      <c r="H297" s="151"/>
      <c r="I297" s="151"/>
      <c r="J297" s="151"/>
      <c r="K297" s="151"/>
      <c r="L297" s="151"/>
      <c r="M297" s="151"/>
      <c r="N297" s="151"/>
      <c r="O297" s="151"/>
      <c r="P297" s="151"/>
      <c r="Q297" s="151"/>
      <c r="R297" s="151"/>
      <c r="S297" s="151"/>
      <c r="T297" s="151"/>
      <c r="U297" s="151"/>
      <c r="V297" s="151"/>
      <c r="W297" s="151"/>
      <c r="X297" s="151"/>
      <c r="Y297" s="151"/>
      <c r="Z297" s="151"/>
      <c r="AA297" s="151"/>
      <c r="AB297" s="151"/>
      <c r="AC297" s="151"/>
      <c r="AD297" s="151"/>
      <c r="AE297" s="151"/>
      <c r="AF297" s="151"/>
      <c r="AG297" s="151"/>
      <c r="AH297" s="151"/>
      <c r="AI297" s="151"/>
      <c r="AJ297" s="151"/>
      <c r="AK297" s="151"/>
      <c r="AL297" s="151"/>
      <c r="AM297" s="151"/>
      <c r="AN297" s="151"/>
      <c r="AO297" s="151"/>
      <c r="AP297" s="151"/>
      <c r="AQ297" s="151"/>
      <c r="AR297" s="151"/>
      <c r="AS297" s="151"/>
      <c r="AT297" s="151"/>
      <c r="AU297" s="151"/>
      <c r="AV297" s="151"/>
      <c r="AW297" s="151"/>
      <c r="AX297" s="151"/>
      <c r="AY297" s="151"/>
      <c r="AZ297" s="151"/>
      <c r="BA297" s="151"/>
      <c r="BB297" s="151"/>
      <c r="BC297" s="151"/>
      <c r="BD297" s="151"/>
      <c r="BE297" s="151"/>
      <c r="BF297" s="151"/>
      <c r="BG297" s="151"/>
      <c r="BH297" s="151"/>
      <c r="BI297" s="151"/>
      <c r="BJ297" s="151"/>
      <c r="BK297" s="151"/>
      <c r="BL297" s="151"/>
      <c r="BM297" s="151"/>
      <c r="BN297" s="151"/>
      <c r="BO297" s="151"/>
      <c r="BP297" s="151"/>
      <c r="BQ297" s="151"/>
      <c r="BR297" s="74">
        <f t="shared" si="192"/>
        <v>0</v>
      </c>
      <c r="BS297" s="64">
        <f t="shared" ref="BS297" si="224">BS295*$BV$6</f>
        <v>0</v>
      </c>
      <c r="BT297" s="76"/>
      <c r="BU297" s="60">
        <f t="shared" si="193"/>
        <v>0</v>
      </c>
      <c r="BV297" s="61">
        <f t="shared" si="194"/>
        <v>0</v>
      </c>
    </row>
    <row r="298" spans="2:74" ht="20.149999999999999" customHeight="1" x14ac:dyDescent="0.35">
      <c r="B298" s="62" t="s">
        <v>37</v>
      </c>
      <c r="C298" s="65"/>
      <c r="D298" s="325"/>
      <c r="E298" s="70" t="s">
        <v>38</v>
      </c>
      <c r="F298" s="151"/>
      <c r="G298" s="151"/>
      <c r="H298" s="151"/>
      <c r="I298" s="151"/>
      <c r="J298" s="151"/>
      <c r="K298" s="151"/>
      <c r="L298" s="151"/>
      <c r="M298" s="151"/>
      <c r="N298" s="151"/>
      <c r="O298" s="151"/>
      <c r="P298" s="151"/>
      <c r="Q298" s="151"/>
      <c r="R298" s="151"/>
      <c r="S298" s="151"/>
      <c r="T298" s="151"/>
      <c r="U298" s="151"/>
      <c r="V298" s="151"/>
      <c r="W298" s="151"/>
      <c r="X298" s="151"/>
      <c r="Y298" s="151"/>
      <c r="Z298" s="151"/>
      <c r="AA298" s="151"/>
      <c r="AB298" s="151"/>
      <c r="AC298" s="151"/>
      <c r="AD298" s="151"/>
      <c r="AE298" s="151"/>
      <c r="AF298" s="151"/>
      <c r="AG298" s="151"/>
      <c r="AH298" s="151"/>
      <c r="AI298" s="151"/>
      <c r="AJ298" s="151"/>
      <c r="AK298" s="151"/>
      <c r="AL298" s="151"/>
      <c r="AM298" s="151"/>
      <c r="AN298" s="151"/>
      <c r="AO298" s="151"/>
      <c r="AP298" s="151"/>
      <c r="AQ298" s="149"/>
      <c r="AR298" s="149"/>
      <c r="AS298" s="149"/>
      <c r="AT298" s="149"/>
      <c r="AU298" s="149"/>
      <c r="AV298" s="149"/>
      <c r="AW298" s="149"/>
      <c r="AX298" s="149"/>
      <c r="AY298" s="149"/>
      <c r="AZ298" s="149"/>
      <c r="BA298" s="149"/>
      <c r="BB298" s="149"/>
      <c r="BC298" s="149"/>
      <c r="BD298" s="149"/>
      <c r="BE298" s="149"/>
      <c r="BF298" s="149"/>
      <c r="BG298" s="149"/>
      <c r="BH298" s="149"/>
      <c r="BI298" s="149"/>
      <c r="BJ298" s="149"/>
      <c r="BK298" s="149"/>
      <c r="BL298" s="149"/>
      <c r="BM298" s="149"/>
      <c r="BN298" s="149"/>
      <c r="BO298" s="149"/>
      <c r="BP298" s="149"/>
      <c r="BQ298" s="149"/>
      <c r="BR298" s="59">
        <f t="shared" si="192"/>
        <v>0</v>
      </c>
      <c r="BS298" s="63"/>
      <c r="BT298" s="76"/>
      <c r="BU298" s="60">
        <f t="shared" si="193"/>
        <v>0</v>
      </c>
      <c r="BV298" s="61">
        <f t="shared" si="194"/>
        <v>0</v>
      </c>
    </row>
    <row r="299" spans="2:74" ht="20.149999999999999" customHeight="1" x14ac:dyDescent="0.35">
      <c r="B299" s="147" t="s">
        <v>48</v>
      </c>
      <c r="C299" s="71"/>
      <c r="D299" s="326"/>
      <c r="E299" s="72" t="s">
        <v>39</v>
      </c>
      <c r="F299" s="151"/>
      <c r="G299" s="151"/>
      <c r="H299" s="151"/>
      <c r="I299" s="151"/>
      <c r="J299" s="151"/>
      <c r="K299" s="151"/>
      <c r="L299" s="151"/>
      <c r="M299" s="151"/>
      <c r="N299" s="151"/>
      <c r="O299" s="151"/>
      <c r="P299" s="151"/>
      <c r="Q299" s="151"/>
      <c r="R299" s="151"/>
      <c r="S299" s="151"/>
      <c r="T299" s="151"/>
      <c r="U299" s="151"/>
      <c r="V299" s="151"/>
      <c r="W299" s="151"/>
      <c r="X299" s="151"/>
      <c r="Y299" s="151"/>
      <c r="Z299" s="151"/>
      <c r="AA299" s="151"/>
      <c r="AB299" s="151"/>
      <c r="AC299" s="151"/>
      <c r="AD299" s="151"/>
      <c r="AE299" s="151"/>
      <c r="AF299" s="151"/>
      <c r="AG299" s="151"/>
      <c r="AH299" s="151"/>
      <c r="AI299" s="151"/>
      <c r="AJ299" s="151"/>
      <c r="AK299" s="151"/>
      <c r="AL299" s="151"/>
      <c r="AM299" s="151"/>
      <c r="AN299" s="151"/>
      <c r="AO299" s="151"/>
      <c r="AP299" s="151"/>
      <c r="AQ299" s="181"/>
      <c r="AR299" s="181"/>
      <c r="AS299" s="181"/>
      <c r="AT299" s="181"/>
      <c r="AU299" s="181"/>
      <c r="AV299" s="181"/>
      <c r="AW299" s="181"/>
      <c r="AX299" s="181"/>
      <c r="AY299" s="181"/>
      <c r="AZ299" s="181"/>
      <c r="BA299" s="181"/>
      <c r="BB299" s="181"/>
      <c r="BC299" s="181"/>
      <c r="BD299" s="181"/>
      <c r="BE299" s="181"/>
      <c r="BF299" s="181"/>
      <c r="BG299" s="181"/>
      <c r="BH299" s="181"/>
      <c r="BI299" s="181"/>
      <c r="BJ299" s="181"/>
      <c r="BK299" s="181"/>
      <c r="BL299" s="181"/>
      <c r="BM299" s="181"/>
      <c r="BN299" s="181"/>
      <c r="BO299" s="181"/>
      <c r="BP299" s="181"/>
      <c r="BQ299" s="181"/>
      <c r="BR299" s="73">
        <f t="shared" si="192"/>
        <v>0</v>
      </c>
      <c r="BS299" s="64">
        <f t="shared" ref="BS299" si="225">BS298*$BV$5</f>
        <v>0</v>
      </c>
      <c r="BT299" s="76"/>
      <c r="BU299" s="60">
        <f t="shared" si="193"/>
        <v>0</v>
      </c>
      <c r="BV299" s="61">
        <f t="shared" si="194"/>
        <v>0</v>
      </c>
    </row>
    <row r="300" spans="2:74" ht="20.149999999999999" customHeight="1" thickBot="1" x14ac:dyDescent="0.4">
      <c r="B300" s="62"/>
      <c r="C300" s="75"/>
      <c r="D300" s="327"/>
      <c r="E300" s="68" t="s">
        <v>50</v>
      </c>
      <c r="F300" s="151"/>
      <c r="G300" s="151"/>
      <c r="H300" s="151"/>
      <c r="I300" s="151"/>
      <c r="J300" s="151"/>
      <c r="K300" s="151"/>
      <c r="L300" s="151"/>
      <c r="M300" s="151"/>
      <c r="N300" s="151"/>
      <c r="O300" s="151"/>
      <c r="P300" s="151"/>
      <c r="Q300" s="151"/>
      <c r="R300" s="151"/>
      <c r="S300" s="151"/>
      <c r="T300" s="151"/>
      <c r="U300" s="151"/>
      <c r="V300" s="151"/>
      <c r="W300" s="151"/>
      <c r="X300" s="151"/>
      <c r="Y300" s="151"/>
      <c r="Z300" s="151"/>
      <c r="AA300" s="151"/>
      <c r="AB300" s="151"/>
      <c r="AC300" s="151"/>
      <c r="AD300" s="151"/>
      <c r="AE300" s="151"/>
      <c r="AF300" s="151"/>
      <c r="AG300" s="151"/>
      <c r="AH300" s="151"/>
      <c r="AI300" s="151"/>
      <c r="AJ300" s="151"/>
      <c r="AK300" s="151"/>
      <c r="AL300" s="151"/>
      <c r="AM300" s="151"/>
      <c r="AN300" s="151"/>
      <c r="AO300" s="151"/>
      <c r="AP300" s="151"/>
      <c r="AQ300" s="151"/>
      <c r="AR300" s="151"/>
      <c r="AS300" s="151"/>
      <c r="AT300" s="151"/>
      <c r="AU300" s="151"/>
      <c r="AV300" s="151"/>
      <c r="AW300" s="151"/>
      <c r="AX300" s="151"/>
      <c r="AY300" s="151"/>
      <c r="AZ300" s="151"/>
      <c r="BA300" s="151"/>
      <c r="BB300" s="151"/>
      <c r="BC300" s="151"/>
      <c r="BD300" s="151"/>
      <c r="BE300" s="151"/>
      <c r="BF300" s="151"/>
      <c r="BG300" s="151"/>
      <c r="BH300" s="151"/>
      <c r="BI300" s="151"/>
      <c r="BJ300" s="151"/>
      <c r="BK300" s="151"/>
      <c r="BL300" s="151"/>
      <c r="BM300" s="151"/>
      <c r="BN300" s="151"/>
      <c r="BO300" s="151"/>
      <c r="BP300" s="151"/>
      <c r="BQ300" s="151"/>
      <c r="BR300" s="74">
        <f t="shared" si="192"/>
        <v>0</v>
      </c>
      <c r="BS300" s="64">
        <f t="shared" ref="BS300" si="226">BS298*$BV$6</f>
        <v>0</v>
      </c>
      <c r="BT300" s="76"/>
      <c r="BU300" s="60">
        <f t="shared" si="193"/>
        <v>0</v>
      </c>
      <c r="BV300" s="61">
        <f t="shared" si="194"/>
        <v>0</v>
      </c>
    </row>
    <row r="301" spans="2:74" ht="20.149999999999999" customHeight="1" x14ac:dyDescent="0.35">
      <c r="B301" s="62" t="s">
        <v>37</v>
      </c>
      <c r="C301" s="65"/>
      <c r="D301" s="325"/>
      <c r="E301" s="70" t="s">
        <v>38</v>
      </c>
      <c r="F301" s="151"/>
      <c r="G301" s="151"/>
      <c r="H301" s="151"/>
      <c r="I301" s="151"/>
      <c r="J301" s="151"/>
      <c r="K301" s="151"/>
      <c r="L301" s="151"/>
      <c r="M301" s="151"/>
      <c r="N301" s="151"/>
      <c r="O301" s="151"/>
      <c r="P301" s="151"/>
      <c r="Q301" s="151"/>
      <c r="R301" s="151"/>
      <c r="S301" s="151"/>
      <c r="T301" s="151"/>
      <c r="U301" s="151"/>
      <c r="V301" s="151"/>
      <c r="W301" s="151"/>
      <c r="X301" s="151"/>
      <c r="Y301" s="151"/>
      <c r="Z301" s="151"/>
      <c r="AA301" s="151"/>
      <c r="AB301" s="151"/>
      <c r="AC301" s="151"/>
      <c r="AD301" s="151"/>
      <c r="AE301" s="151"/>
      <c r="AF301" s="151"/>
      <c r="AG301" s="151"/>
      <c r="AH301" s="151"/>
      <c r="AI301" s="151"/>
      <c r="AJ301" s="151"/>
      <c r="AK301" s="151"/>
      <c r="AL301" s="151"/>
      <c r="AM301" s="151"/>
      <c r="AN301" s="151"/>
      <c r="AO301" s="151"/>
      <c r="AP301" s="151"/>
      <c r="AQ301" s="149"/>
      <c r="AR301" s="149"/>
      <c r="AS301" s="149"/>
      <c r="AT301" s="149"/>
      <c r="AU301" s="149"/>
      <c r="AV301" s="149"/>
      <c r="AW301" s="149"/>
      <c r="AX301" s="149"/>
      <c r="AY301" s="149"/>
      <c r="AZ301" s="149"/>
      <c r="BA301" s="149"/>
      <c r="BB301" s="149"/>
      <c r="BC301" s="149"/>
      <c r="BD301" s="149"/>
      <c r="BE301" s="149"/>
      <c r="BF301" s="149"/>
      <c r="BG301" s="149"/>
      <c r="BH301" s="149"/>
      <c r="BI301" s="149"/>
      <c r="BJ301" s="149"/>
      <c r="BK301" s="149"/>
      <c r="BL301" s="149"/>
      <c r="BM301" s="149"/>
      <c r="BN301" s="149"/>
      <c r="BO301" s="149"/>
      <c r="BP301" s="149"/>
      <c r="BQ301" s="149"/>
      <c r="BR301" s="59">
        <f t="shared" si="192"/>
        <v>0</v>
      </c>
      <c r="BS301" s="63"/>
      <c r="BT301" s="76"/>
      <c r="BU301" s="60">
        <f t="shared" si="193"/>
        <v>0</v>
      </c>
      <c r="BV301" s="61">
        <f t="shared" si="194"/>
        <v>0</v>
      </c>
    </row>
    <row r="302" spans="2:74" ht="20.149999999999999" customHeight="1" x14ac:dyDescent="0.35">
      <c r="B302" s="147" t="s">
        <v>48</v>
      </c>
      <c r="C302" s="71"/>
      <c r="D302" s="326"/>
      <c r="E302" s="72" t="s">
        <v>39</v>
      </c>
      <c r="F302" s="151"/>
      <c r="G302" s="151"/>
      <c r="H302" s="151"/>
      <c r="I302" s="151"/>
      <c r="J302" s="151"/>
      <c r="K302" s="151"/>
      <c r="L302" s="151"/>
      <c r="M302" s="151"/>
      <c r="N302" s="151"/>
      <c r="O302" s="151"/>
      <c r="P302" s="151"/>
      <c r="Q302" s="151"/>
      <c r="R302" s="151"/>
      <c r="S302" s="151"/>
      <c r="T302" s="151"/>
      <c r="U302" s="151"/>
      <c r="V302" s="151"/>
      <c r="W302" s="151"/>
      <c r="X302" s="151"/>
      <c r="Y302" s="151"/>
      <c r="Z302" s="151"/>
      <c r="AA302" s="151"/>
      <c r="AB302" s="151"/>
      <c r="AC302" s="151"/>
      <c r="AD302" s="151"/>
      <c r="AE302" s="151"/>
      <c r="AF302" s="151"/>
      <c r="AG302" s="151"/>
      <c r="AH302" s="151"/>
      <c r="AI302" s="151"/>
      <c r="AJ302" s="151"/>
      <c r="AK302" s="151"/>
      <c r="AL302" s="151"/>
      <c r="AM302" s="151"/>
      <c r="AN302" s="151"/>
      <c r="AO302" s="151"/>
      <c r="AP302" s="151"/>
      <c r="AQ302" s="181"/>
      <c r="AR302" s="181"/>
      <c r="AS302" s="181"/>
      <c r="AT302" s="181"/>
      <c r="AU302" s="181"/>
      <c r="AV302" s="181"/>
      <c r="AW302" s="181"/>
      <c r="AX302" s="181"/>
      <c r="AY302" s="181"/>
      <c r="AZ302" s="181"/>
      <c r="BA302" s="181"/>
      <c r="BB302" s="181"/>
      <c r="BC302" s="181"/>
      <c r="BD302" s="181"/>
      <c r="BE302" s="181"/>
      <c r="BF302" s="181"/>
      <c r="BG302" s="181"/>
      <c r="BH302" s="181"/>
      <c r="BI302" s="181"/>
      <c r="BJ302" s="181"/>
      <c r="BK302" s="181"/>
      <c r="BL302" s="181"/>
      <c r="BM302" s="181"/>
      <c r="BN302" s="181"/>
      <c r="BO302" s="181"/>
      <c r="BP302" s="181"/>
      <c r="BQ302" s="181"/>
      <c r="BR302" s="73">
        <f t="shared" si="192"/>
        <v>0</v>
      </c>
      <c r="BS302" s="64">
        <f t="shared" ref="BS302" si="227">BS301*$BV$5</f>
        <v>0</v>
      </c>
      <c r="BT302" s="76"/>
      <c r="BU302" s="60">
        <f t="shared" si="193"/>
        <v>0</v>
      </c>
      <c r="BV302" s="61">
        <f t="shared" si="194"/>
        <v>0</v>
      </c>
    </row>
    <row r="303" spans="2:74" ht="20.149999999999999" customHeight="1" thickBot="1" x14ac:dyDescent="0.4">
      <c r="B303" s="62"/>
      <c r="C303" s="75"/>
      <c r="D303" s="327"/>
      <c r="E303" s="68" t="s">
        <v>50</v>
      </c>
      <c r="F303" s="151"/>
      <c r="G303" s="151"/>
      <c r="H303" s="151"/>
      <c r="I303" s="151"/>
      <c r="J303" s="151"/>
      <c r="K303" s="151"/>
      <c r="L303" s="151"/>
      <c r="M303" s="151"/>
      <c r="N303" s="151"/>
      <c r="O303" s="151"/>
      <c r="P303" s="151"/>
      <c r="Q303" s="151"/>
      <c r="R303" s="151"/>
      <c r="S303" s="151"/>
      <c r="T303" s="151"/>
      <c r="U303" s="151"/>
      <c r="V303" s="151"/>
      <c r="W303" s="151"/>
      <c r="X303" s="151"/>
      <c r="Y303" s="151"/>
      <c r="Z303" s="151"/>
      <c r="AA303" s="151"/>
      <c r="AB303" s="151"/>
      <c r="AC303" s="151"/>
      <c r="AD303" s="151"/>
      <c r="AE303" s="151"/>
      <c r="AF303" s="151"/>
      <c r="AG303" s="151"/>
      <c r="AH303" s="151"/>
      <c r="AI303" s="151"/>
      <c r="AJ303" s="151"/>
      <c r="AK303" s="151"/>
      <c r="AL303" s="151"/>
      <c r="AM303" s="151"/>
      <c r="AN303" s="151"/>
      <c r="AO303" s="151"/>
      <c r="AP303" s="151"/>
      <c r="AQ303" s="151"/>
      <c r="AR303" s="151"/>
      <c r="AS303" s="151"/>
      <c r="AT303" s="151"/>
      <c r="AU303" s="151"/>
      <c r="AV303" s="151"/>
      <c r="AW303" s="151"/>
      <c r="AX303" s="151"/>
      <c r="AY303" s="151"/>
      <c r="AZ303" s="151"/>
      <c r="BA303" s="151"/>
      <c r="BB303" s="151"/>
      <c r="BC303" s="151"/>
      <c r="BD303" s="151"/>
      <c r="BE303" s="151"/>
      <c r="BF303" s="151"/>
      <c r="BG303" s="151"/>
      <c r="BH303" s="151"/>
      <c r="BI303" s="151"/>
      <c r="BJ303" s="151"/>
      <c r="BK303" s="151"/>
      <c r="BL303" s="151"/>
      <c r="BM303" s="151"/>
      <c r="BN303" s="151"/>
      <c r="BO303" s="151"/>
      <c r="BP303" s="151"/>
      <c r="BQ303" s="151"/>
      <c r="BR303" s="74">
        <f t="shared" si="192"/>
        <v>0</v>
      </c>
      <c r="BS303" s="64">
        <f t="shared" ref="BS303" si="228">BS301*$BV$6</f>
        <v>0</v>
      </c>
      <c r="BT303" s="76"/>
      <c r="BU303" s="60">
        <f t="shared" si="193"/>
        <v>0</v>
      </c>
      <c r="BV303" s="61">
        <f t="shared" si="194"/>
        <v>0</v>
      </c>
    </row>
    <row r="304" spans="2:74" ht="20.149999999999999" customHeight="1" x14ac:dyDescent="0.35">
      <c r="B304" s="62" t="s">
        <v>37</v>
      </c>
      <c r="C304" s="65"/>
      <c r="D304" s="325"/>
      <c r="E304" s="70" t="s">
        <v>38</v>
      </c>
      <c r="F304" s="151"/>
      <c r="G304" s="151"/>
      <c r="H304" s="151"/>
      <c r="I304" s="151"/>
      <c r="J304" s="151"/>
      <c r="K304" s="151"/>
      <c r="L304" s="151"/>
      <c r="M304" s="151"/>
      <c r="N304" s="151"/>
      <c r="O304" s="151"/>
      <c r="P304" s="151"/>
      <c r="Q304" s="151"/>
      <c r="R304" s="151"/>
      <c r="S304" s="151"/>
      <c r="T304" s="151"/>
      <c r="U304" s="151"/>
      <c r="V304" s="151"/>
      <c r="W304" s="151"/>
      <c r="X304" s="151"/>
      <c r="Y304" s="151"/>
      <c r="Z304" s="151"/>
      <c r="AA304" s="151"/>
      <c r="AB304" s="151"/>
      <c r="AC304" s="151"/>
      <c r="AD304" s="151"/>
      <c r="AE304" s="151"/>
      <c r="AF304" s="151"/>
      <c r="AG304" s="151"/>
      <c r="AH304" s="151"/>
      <c r="AI304" s="151"/>
      <c r="AJ304" s="151"/>
      <c r="AK304" s="151"/>
      <c r="AL304" s="151"/>
      <c r="AM304" s="151"/>
      <c r="AN304" s="151"/>
      <c r="AO304" s="151"/>
      <c r="AP304" s="151"/>
      <c r="AQ304" s="149"/>
      <c r="AR304" s="149"/>
      <c r="AS304" s="149"/>
      <c r="AT304" s="149"/>
      <c r="AU304" s="149"/>
      <c r="AV304" s="149"/>
      <c r="AW304" s="149"/>
      <c r="AX304" s="149"/>
      <c r="AY304" s="149"/>
      <c r="AZ304" s="149"/>
      <c r="BA304" s="149"/>
      <c r="BB304" s="149"/>
      <c r="BC304" s="149"/>
      <c r="BD304" s="149"/>
      <c r="BE304" s="149"/>
      <c r="BF304" s="149"/>
      <c r="BG304" s="149"/>
      <c r="BH304" s="149"/>
      <c r="BI304" s="149"/>
      <c r="BJ304" s="149"/>
      <c r="BK304" s="149"/>
      <c r="BL304" s="149"/>
      <c r="BM304" s="149"/>
      <c r="BN304" s="149"/>
      <c r="BO304" s="149"/>
      <c r="BP304" s="149"/>
      <c r="BQ304" s="149"/>
      <c r="BR304" s="59">
        <f t="shared" si="192"/>
        <v>0</v>
      </c>
      <c r="BS304" s="63"/>
      <c r="BT304" s="76"/>
      <c r="BU304" s="60">
        <f t="shared" si="193"/>
        <v>0</v>
      </c>
      <c r="BV304" s="61">
        <f t="shared" si="194"/>
        <v>0</v>
      </c>
    </row>
    <row r="305" spans="2:74" ht="20.149999999999999" customHeight="1" x14ac:dyDescent="0.35">
      <c r="B305" s="147" t="s">
        <v>48</v>
      </c>
      <c r="C305" s="71"/>
      <c r="D305" s="326"/>
      <c r="E305" s="72" t="s">
        <v>39</v>
      </c>
      <c r="F305" s="151"/>
      <c r="G305" s="151"/>
      <c r="H305" s="151"/>
      <c r="I305" s="151"/>
      <c r="J305" s="151"/>
      <c r="K305" s="151"/>
      <c r="L305" s="151"/>
      <c r="M305" s="151"/>
      <c r="N305" s="151"/>
      <c r="O305" s="151"/>
      <c r="P305" s="151"/>
      <c r="Q305" s="151"/>
      <c r="R305" s="151"/>
      <c r="S305" s="151"/>
      <c r="T305" s="151"/>
      <c r="U305" s="151"/>
      <c r="V305" s="151"/>
      <c r="W305" s="151"/>
      <c r="X305" s="151"/>
      <c r="Y305" s="151"/>
      <c r="Z305" s="151"/>
      <c r="AA305" s="151"/>
      <c r="AB305" s="151"/>
      <c r="AC305" s="151"/>
      <c r="AD305" s="151"/>
      <c r="AE305" s="151"/>
      <c r="AF305" s="151"/>
      <c r="AG305" s="151"/>
      <c r="AH305" s="151"/>
      <c r="AI305" s="151"/>
      <c r="AJ305" s="151"/>
      <c r="AK305" s="151"/>
      <c r="AL305" s="151"/>
      <c r="AM305" s="151"/>
      <c r="AN305" s="151"/>
      <c r="AO305" s="151"/>
      <c r="AP305" s="151"/>
      <c r="AQ305" s="181"/>
      <c r="AR305" s="181"/>
      <c r="AS305" s="181"/>
      <c r="AT305" s="181"/>
      <c r="AU305" s="181"/>
      <c r="AV305" s="181"/>
      <c r="AW305" s="181"/>
      <c r="AX305" s="181"/>
      <c r="AY305" s="181"/>
      <c r="AZ305" s="181"/>
      <c r="BA305" s="181"/>
      <c r="BB305" s="181"/>
      <c r="BC305" s="181"/>
      <c r="BD305" s="181"/>
      <c r="BE305" s="181"/>
      <c r="BF305" s="181"/>
      <c r="BG305" s="181"/>
      <c r="BH305" s="181"/>
      <c r="BI305" s="181"/>
      <c r="BJ305" s="181"/>
      <c r="BK305" s="181"/>
      <c r="BL305" s="181"/>
      <c r="BM305" s="181"/>
      <c r="BN305" s="181"/>
      <c r="BO305" s="181"/>
      <c r="BP305" s="181"/>
      <c r="BQ305" s="181"/>
      <c r="BR305" s="73">
        <f t="shared" si="192"/>
        <v>0</v>
      </c>
      <c r="BS305" s="64">
        <f t="shared" ref="BS305" si="229">BS304*$BV$5</f>
        <v>0</v>
      </c>
      <c r="BT305" s="76"/>
      <c r="BU305" s="60">
        <f t="shared" si="193"/>
        <v>0</v>
      </c>
      <c r="BV305" s="61">
        <f t="shared" si="194"/>
        <v>0</v>
      </c>
    </row>
    <row r="306" spans="2:74" ht="20.149999999999999" customHeight="1" thickBot="1" x14ac:dyDescent="0.4">
      <c r="B306" s="62"/>
      <c r="C306" s="75"/>
      <c r="D306" s="327"/>
      <c r="E306" s="68" t="s">
        <v>50</v>
      </c>
      <c r="F306" s="151"/>
      <c r="G306" s="151"/>
      <c r="H306" s="151"/>
      <c r="I306" s="151"/>
      <c r="J306" s="151"/>
      <c r="K306" s="151"/>
      <c r="L306" s="151"/>
      <c r="M306" s="151"/>
      <c r="N306" s="151"/>
      <c r="O306" s="151"/>
      <c r="P306" s="151"/>
      <c r="Q306" s="151"/>
      <c r="R306" s="151"/>
      <c r="S306" s="151"/>
      <c r="T306" s="151"/>
      <c r="U306" s="151"/>
      <c r="V306" s="151"/>
      <c r="W306" s="151"/>
      <c r="X306" s="151"/>
      <c r="Y306" s="151"/>
      <c r="Z306" s="151"/>
      <c r="AA306" s="151"/>
      <c r="AB306" s="151"/>
      <c r="AC306" s="151"/>
      <c r="AD306" s="151"/>
      <c r="AE306" s="151"/>
      <c r="AF306" s="151"/>
      <c r="AG306" s="151"/>
      <c r="AH306" s="151"/>
      <c r="AI306" s="151"/>
      <c r="AJ306" s="151"/>
      <c r="AK306" s="151"/>
      <c r="AL306" s="151"/>
      <c r="AM306" s="151"/>
      <c r="AN306" s="151"/>
      <c r="AO306" s="151"/>
      <c r="AP306" s="151"/>
      <c r="AQ306" s="151"/>
      <c r="AR306" s="151"/>
      <c r="AS306" s="151"/>
      <c r="AT306" s="151"/>
      <c r="AU306" s="151"/>
      <c r="AV306" s="151"/>
      <c r="AW306" s="151"/>
      <c r="AX306" s="151"/>
      <c r="AY306" s="151"/>
      <c r="AZ306" s="151"/>
      <c r="BA306" s="151"/>
      <c r="BB306" s="151"/>
      <c r="BC306" s="151"/>
      <c r="BD306" s="151"/>
      <c r="BE306" s="151"/>
      <c r="BF306" s="151"/>
      <c r="BG306" s="151"/>
      <c r="BH306" s="151"/>
      <c r="BI306" s="151"/>
      <c r="BJ306" s="151"/>
      <c r="BK306" s="151"/>
      <c r="BL306" s="151"/>
      <c r="BM306" s="151"/>
      <c r="BN306" s="151"/>
      <c r="BO306" s="151"/>
      <c r="BP306" s="151"/>
      <c r="BQ306" s="151"/>
      <c r="BR306" s="74">
        <f t="shared" si="192"/>
        <v>0</v>
      </c>
      <c r="BS306" s="64">
        <f t="shared" ref="BS306" si="230">BS304*$BV$6</f>
        <v>0</v>
      </c>
      <c r="BT306" s="76"/>
      <c r="BU306" s="60">
        <f t="shared" si="193"/>
        <v>0</v>
      </c>
      <c r="BV306" s="61">
        <f t="shared" si="194"/>
        <v>0</v>
      </c>
    </row>
    <row r="307" spans="2:74" ht="20.149999999999999" customHeight="1" x14ac:dyDescent="0.35">
      <c r="B307" s="62" t="s">
        <v>37</v>
      </c>
      <c r="C307" s="65"/>
      <c r="D307" s="325"/>
      <c r="E307" s="70" t="s">
        <v>38</v>
      </c>
      <c r="F307" s="151"/>
      <c r="G307" s="151"/>
      <c r="H307" s="151"/>
      <c r="I307" s="151"/>
      <c r="J307" s="151"/>
      <c r="K307" s="151"/>
      <c r="L307" s="151"/>
      <c r="M307" s="151"/>
      <c r="N307" s="151"/>
      <c r="O307" s="151"/>
      <c r="P307" s="151"/>
      <c r="Q307" s="151"/>
      <c r="R307" s="151"/>
      <c r="S307" s="151"/>
      <c r="T307" s="151"/>
      <c r="U307" s="151"/>
      <c r="V307" s="151"/>
      <c r="W307" s="151"/>
      <c r="X307" s="151"/>
      <c r="Y307" s="151"/>
      <c r="Z307" s="151"/>
      <c r="AA307" s="151"/>
      <c r="AB307" s="151"/>
      <c r="AC307" s="151"/>
      <c r="AD307" s="151"/>
      <c r="AE307" s="151"/>
      <c r="AF307" s="151"/>
      <c r="AG307" s="151"/>
      <c r="AH307" s="151"/>
      <c r="AI307" s="151"/>
      <c r="AJ307" s="151"/>
      <c r="AK307" s="151"/>
      <c r="AL307" s="151"/>
      <c r="AM307" s="151"/>
      <c r="AN307" s="151"/>
      <c r="AO307" s="151"/>
      <c r="AP307" s="151"/>
      <c r="AQ307" s="149"/>
      <c r="AR307" s="149"/>
      <c r="AS307" s="149"/>
      <c r="AT307" s="149"/>
      <c r="AU307" s="149"/>
      <c r="AV307" s="149"/>
      <c r="AW307" s="149"/>
      <c r="AX307" s="149"/>
      <c r="AY307" s="149"/>
      <c r="AZ307" s="149"/>
      <c r="BA307" s="149"/>
      <c r="BB307" s="149"/>
      <c r="BC307" s="149"/>
      <c r="BD307" s="149"/>
      <c r="BE307" s="149"/>
      <c r="BF307" s="149"/>
      <c r="BG307" s="149"/>
      <c r="BH307" s="149"/>
      <c r="BI307" s="149"/>
      <c r="BJ307" s="149"/>
      <c r="BK307" s="149"/>
      <c r="BL307" s="149"/>
      <c r="BM307" s="149"/>
      <c r="BN307" s="149"/>
      <c r="BO307" s="149"/>
      <c r="BP307" s="149"/>
      <c r="BQ307" s="149"/>
      <c r="BR307" s="59">
        <f t="shared" si="192"/>
        <v>0</v>
      </c>
      <c r="BS307" s="63"/>
      <c r="BT307" s="76"/>
      <c r="BU307" s="60">
        <f t="shared" si="193"/>
        <v>0</v>
      </c>
      <c r="BV307" s="61">
        <f t="shared" si="194"/>
        <v>0</v>
      </c>
    </row>
    <row r="308" spans="2:74" ht="20.149999999999999" customHeight="1" x14ac:dyDescent="0.35">
      <c r="B308" s="147" t="s">
        <v>48</v>
      </c>
      <c r="C308" s="71"/>
      <c r="D308" s="326"/>
      <c r="E308" s="72" t="s">
        <v>39</v>
      </c>
      <c r="F308" s="151"/>
      <c r="G308" s="151"/>
      <c r="H308" s="151"/>
      <c r="I308" s="151"/>
      <c r="J308" s="151"/>
      <c r="K308" s="151"/>
      <c r="L308" s="151"/>
      <c r="M308" s="151"/>
      <c r="N308" s="151"/>
      <c r="O308" s="151"/>
      <c r="P308" s="151"/>
      <c r="Q308" s="151"/>
      <c r="R308" s="151"/>
      <c r="S308" s="151"/>
      <c r="T308" s="151"/>
      <c r="U308" s="151"/>
      <c r="V308" s="151"/>
      <c r="W308" s="151"/>
      <c r="X308" s="151"/>
      <c r="Y308" s="151"/>
      <c r="Z308" s="151"/>
      <c r="AA308" s="151"/>
      <c r="AB308" s="151"/>
      <c r="AC308" s="151"/>
      <c r="AD308" s="151"/>
      <c r="AE308" s="151"/>
      <c r="AF308" s="151"/>
      <c r="AG308" s="151"/>
      <c r="AH308" s="151"/>
      <c r="AI308" s="151"/>
      <c r="AJ308" s="151"/>
      <c r="AK308" s="151"/>
      <c r="AL308" s="151"/>
      <c r="AM308" s="151"/>
      <c r="AN308" s="151"/>
      <c r="AO308" s="151"/>
      <c r="AP308" s="151"/>
      <c r="AQ308" s="181"/>
      <c r="AR308" s="181"/>
      <c r="AS308" s="181"/>
      <c r="AT308" s="181"/>
      <c r="AU308" s="181"/>
      <c r="AV308" s="181"/>
      <c r="AW308" s="181"/>
      <c r="AX308" s="181"/>
      <c r="AY308" s="181"/>
      <c r="AZ308" s="181"/>
      <c r="BA308" s="181"/>
      <c r="BB308" s="181"/>
      <c r="BC308" s="181"/>
      <c r="BD308" s="181"/>
      <c r="BE308" s="181"/>
      <c r="BF308" s="181"/>
      <c r="BG308" s="181"/>
      <c r="BH308" s="181"/>
      <c r="BI308" s="181"/>
      <c r="BJ308" s="181"/>
      <c r="BK308" s="181"/>
      <c r="BL308" s="181"/>
      <c r="BM308" s="181"/>
      <c r="BN308" s="181"/>
      <c r="BO308" s="181"/>
      <c r="BP308" s="181"/>
      <c r="BQ308" s="181"/>
      <c r="BR308" s="73">
        <f t="shared" si="192"/>
        <v>0</v>
      </c>
      <c r="BS308" s="64">
        <f t="shared" ref="BS308" si="231">BS307*$BV$5</f>
        <v>0</v>
      </c>
      <c r="BT308" s="76"/>
      <c r="BU308" s="60">
        <f t="shared" si="193"/>
        <v>0</v>
      </c>
      <c r="BV308" s="61">
        <f t="shared" si="194"/>
        <v>0</v>
      </c>
    </row>
    <row r="309" spans="2:74" ht="20.149999999999999" customHeight="1" thickBot="1" x14ac:dyDescent="0.4">
      <c r="B309" s="62"/>
      <c r="C309" s="75"/>
      <c r="D309" s="327"/>
      <c r="E309" s="68" t="s">
        <v>50</v>
      </c>
      <c r="F309" s="151"/>
      <c r="G309" s="151"/>
      <c r="H309" s="151"/>
      <c r="I309" s="151"/>
      <c r="J309" s="151"/>
      <c r="K309" s="151"/>
      <c r="L309" s="151"/>
      <c r="M309" s="151"/>
      <c r="N309" s="151"/>
      <c r="O309" s="151"/>
      <c r="P309" s="151"/>
      <c r="Q309" s="151"/>
      <c r="R309" s="151"/>
      <c r="S309" s="151"/>
      <c r="T309" s="151"/>
      <c r="U309" s="151"/>
      <c r="V309" s="151"/>
      <c r="W309" s="151"/>
      <c r="X309" s="151"/>
      <c r="Y309" s="151"/>
      <c r="Z309" s="151"/>
      <c r="AA309" s="151"/>
      <c r="AB309" s="151"/>
      <c r="AC309" s="151"/>
      <c r="AD309" s="151"/>
      <c r="AE309" s="151"/>
      <c r="AF309" s="151"/>
      <c r="AG309" s="151"/>
      <c r="AH309" s="151"/>
      <c r="AI309" s="151"/>
      <c r="AJ309" s="151"/>
      <c r="AK309" s="151"/>
      <c r="AL309" s="151"/>
      <c r="AM309" s="151"/>
      <c r="AN309" s="151"/>
      <c r="AO309" s="151"/>
      <c r="AP309" s="151"/>
      <c r="AQ309" s="151"/>
      <c r="AR309" s="151"/>
      <c r="AS309" s="151"/>
      <c r="AT309" s="151"/>
      <c r="AU309" s="151"/>
      <c r="AV309" s="151"/>
      <c r="AW309" s="151"/>
      <c r="AX309" s="151"/>
      <c r="AY309" s="151"/>
      <c r="AZ309" s="151"/>
      <c r="BA309" s="151"/>
      <c r="BB309" s="151"/>
      <c r="BC309" s="151"/>
      <c r="BD309" s="151"/>
      <c r="BE309" s="151"/>
      <c r="BF309" s="151"/>
      <c r="BG309" s="151"/>
      <c r="BH309" s="151"/>
      <c r="BI309" s="151"/>
      <c r="BJ309" s="151"/>
      <c r="BK309" s="151"/>
      <c r="BL309" s="151"/>
      <c r="BM309" s="151"/>
      <c r="BN309" s="151"/>
      <c r="BO309" s="151"/>
      <c r="BP309" s="151"/>
      <c r="BQ309" s="151"/>
      <c r="BR309" s="74">
        <f t="shared" si="192"/>
        <v>0</v>
      </c>
      <c r="BS309" s="64">
        <f t="shared" ref="BS309" si="232">BS307*$BV$6</f>
        <v>0</v>
      </c>
      <c r="BT309" s="76"/>
      <c r="BU309" s="60">
        <f t="shared" si="193"/>
        <v>0</v>
      </c>
      <c r="BV309" s="61">
        <f t="shared" si="194"/>
        <v>0</v>
      </c>
    </row>
    <row r="310" spans="2:74" ht="20.149999999999999" customHeight="1" x14ac:dyDescent="0.35">
      <c r="B310" s="62" t="s">
        <v>37</v>
      </c>
      <c r="C310" s="65"/>
      <c r="D310" s="325"/>
      <c r="E310" s="70" t="s">
        <v>38</v>
      </c>
      <c r="F310" s="151"/>
      <c r="G310" s="151"/>
      <c r="H310" s="151"/>
      <c r="I310" s="151"/>
      <c r="J310" s="151"/>
      <c r="K310" s="151"/>
      <c r="L310" s="151"/>
      <c r="M310" s="151"/>
      <c r="N310" s="151"/>
      <c r="O310" s="151"/>
      <c r="P310" s="151"/>
      <c r="Q310" s="151"/>
      <c r="R310" s="151"/>
      <c r="S310" s="151"/>
      <c r="T310" s="151"/>
      <c r="U310" s="151"/>
      <c r="V310" s="151"/>
      <c r="W310" s="151"/>
      <c r="X310" s="151"/>
      <c r="Y310" s="151"/>
      <c r="Z310" s="151"/>
      <c r="AA310" s="151"/>
      <c r="AB310" s="151"/>
      <c r="AC310" s="151"/>
      <c r="AD310" s="151"/>
      <c r="AE310" s="151"/>
      <c r="AF310" s="151"/>
      <c r="AG310" s="151"/>
      <c r="AH310" s="151"/>
      <c r="AI310" s="151"/>
      <c r="AJ310" s="151"/>
      <c r="AK310" s="151"/>
      <c r="AL310" s="151"/>
      <c r="AM310" s="151"/>
      <c r="AN310" s="151"/>
      <c r="AO310" s="151"/>
      <c r="AP310" s="151"/>
      <c r="AQ310" s="149"/>
      <c r="AR310" s="149"/>
      <c r="AS310" s="149"/>
      <c r="AT310" s="149"/>
      <c r="AU310" s="149"/>
      <c r="AV310" s="149"/>
      <c r="AW310" s="149"/>
      <c r="AX310" s="149"/>
      <c r="AY310" s="149"/>
      <c r="AZ310" s="149"/>
      <c r="BA310" s="149"/>
      <c r="BB310" s="149"/>
      <c r="BC310" s="149"/>
      <c r="BD310" s="149"/>
      <c r="BE310" s="149"/>
      <c r="BF310" s="149"/>
      <c r="BG310" s="149"/>
      <c r="BH310" s="149"/>
      <c r="BI310" s="149"/>
      <c r="BJ310" s="149"/>
      <c r="BK310" s="149"/>
      <c r="BL310" s="149"/>
      <c r="BM310" s="149"/>
      <c r="BN310" s="149"/>
      <c r="BO310" s="149"/>
      <c r="BP310" s="149"/>
      <c r="BQ310" s="149"/>
      <c r="BR310" s="59">
        <f t="shared" si="192"/>
        <v>0</v>
      </c>
      <c r="BS310" s="63"/>
      <c r="BT310" s="76"/>
      <c r="BU310" s="60">
        <f t="shared" si="193"/>
        <v>0</v>
      </c>
      <c r="BV310" s="61">
        <f t="shared" si="194"/>
        <v>0</v>
      </c>
    </row>
    <row r="311" spans="2:74" ht="20.149999999999999" customHeight="1" x14ac:dyDescent="0.35">
      <c r="B311" s="147" t="s">
        <v>48</v>
      </c>
      <c r="C311" s="71"/>
      <c r="D311" s="326"/>
      <c r="E311" s="72" t="s">
        <v>39</v>
      </c>
      <c r="F311" s="151"/>
      <c r="G311" s="151"/>
      <c r="H311" s="151"/>
      <c r="I311" s="151"/>
      <c r="J311" s="151"/>
      <c r="K311" s="151"/>
      <c r="L311" s="151"/>
      <c r="M311" s="151"/>
      <c r="N311" s="151"/>
      <c r="O311" s="151"/>
      <c r="P311" s="151"/>
      <c r="Q311" s="151"/>
      <c r="R311" s="151"/>
      <c r="S311" s="151"/>
      <c r="T311" s="151"/>
      <c r="U311" s="151"/>
      <c r="V311" s="151"/>
      <c r="W311" s="151"/>
      <c r="X311" s="151"/>
      <c r="Y311" s="151"/>
      <c r="Z311" s="151"/>
      <c r="AA311" s="151"/>
      <c r="AB311" s="151"/>
      <c r="AC311" s="151"/>
      <c r="AD311" s="151"/>
      <c r="AE311" s="151"/>
      <c r="AF311" s="151"/>
      <c r="AG311" s="151"/>
      <c r="AH311" s="151"/>
      <c r="AI311" s="151"/>
      <c r="AJ311" s="151"/>
      <c r="AK311" s="151"/>
      <c r="AL311" s="151"/>
      <c r="AM311" s="151"/>
      <c r="AN311" s="151"/>
      <c r="AO311" s="151"/>
      <c r="AP311" s="151"/>
      <c r="AQ311" s="181"/>
      <c r="AR311" s="181"/>
      <c r="AS311" s="181"/>
      <c r="AT311" s="181"/>
      <c r="AU311" s="181"/>
      <c r="AV311" s="181"/>
      <c r="AW311" s="181"/>
      <c r="AX311" s="181"/>
      <c r="AY311" s="181"/>
      <c r="AZ311" s="181"/>
      <c r="BA311" s="181"/>
      <c r="BB311" s="181"/>
      <c r="BC311" s="181"/>
      <c r="BD311" s="181"/>
      <c r="BE311" s="181"/>
      <c r="BF311" s="181"/>
      <c r="BG311" s="181"/>
      <c r="BH311" s="181"/>
      <c r="BI311" s="181"/>
      <c r="BJ311" s="181"/>
      <c r="BK311" s="181"/>
      <c r="BL311" s="181"/>
      <c r="BM311" s="181"/>
      <c r="BN311" s="181"/>
      <c r="BO311" s="181"/>
      <c r="BP311" s="181"/>
      <c r="BQ311" s="181"/>
      <c r="BR311" s="73">
        <f t="shared" si="192"/>
        <v>0</v>
      </c>
      <c r="BS311" s="64">
        <f t="shared" ref="BS311" si="233">BS310*$BV$5</f>
        <v>0</v>
      </c>
      <c r="BT311" s="76"/>
      <c r="BU311" s="60">
        <f t="shared" si="193"/>
        <v>0</v>
      </c>
      <c r="BV311" s="61">
        <f t="shared" si="194"/>
        <v>0</v>
      </c>
    </row>
    <row r="312" spans="2:74" ht="20.149999999999999" customHeight="1" thickBot="1" x14ac:dyDescent="0.4">
      <c r="B312" s="62"/>
      <c r="C312" s="75"/>
      <c r="D312" s="327"/>
      <c r="E312" s="68" t="s">
        <v>50</v>
      </c>
      <c r="F312" s="151"/>
      <c r="G312" s="151"/>
      <c r="H312" s="151"/>
      <c r="I312" s="151"/>
      <c r="J312" s="151"/>
      <c r="K312" s="151"/>
      <c r="L312" s="151"/>
      <c r="M312" s="151"/>
      <c r="N312" s="151"/>
      <c r="O312" s="151"/>
      <c r="P312" s="151"/>
      <c r="Q312" s="151"/>
      <c r="R312" s="151"/>
      <c r="S312" s="151"/>
      <c r="T312" s="151"/>
      <c r="U312" s="151"/>
      <c r="V312" s="151"/>
      <c r="W312" s="151"/>
      <c r="X312" s="151"/>
      <c r="Y312" s="151"/>
      <c r="Z312" s="151"/>
      <c r="AA312" s="151"/>
      <c r="AB312" s="151"/>
      <c r="AC312" s="151"/>
      <c r="AD312" s="151"/>
      <c r="AE312" s="151"/>
      <c r="AF312" s="151"/>
      <c r="AG312" s="151"/>
      <c r="AH312" s="151"/>
      <c r="AI312" s="151"/>
      <c r="AJ312" s="151"/>
      <c r="AK312" s="151"/>
      <c r="AL312" s="151"/>
      <c r="AM312" s="151"/>
      <c r="AN312" s="151"/>
      <c r="AO312" s="151"/>
      <c r="AP312" s="151"/>
      <c r="AQ312" s="151"/>
      <c r="AR312" s="151"/>
      <c r="AS312" s="151"/>
      <c r="AT312" s="151"/>
      <c r="AU312" s="151"/>
      <c r="AV312" s="151"/>
      <c r="AW312" s="151"/>
      <c r="AX312" s="151"/>
      <c r="AY312" s="151"/>
      <c r="AZ312" s="151"/>
      <c r="BA312" s="151"/>
      <c r="BB312" s="151"/>
      <c r="BC312" s="151"/>
      <c r="BD312" s="151"/>
      <c r="BE312" s="151"/>
      <c r="BF312" s="151"/>
      <c r="BG312" s="151"/>
      <c r="BH312" s="151"/>
      <c r="BI312" s="151"/>
      <c r="BJ312" s="151"/>
      <c r="BK312" s="151"/>
      <c r="BL312" s="151"/>
      <c r="BM312" s="151"/>
      <c r="BN312" s="151"/>
      <c r="BO312" s="151"/>
      <c r="BP312" s="151"/>
      <c r="BQ312" s="151"/>
      <c r="BR312" s="74">
        <f t="shared" si="192"/>
        <v>0</v>
      </c>
      <c r="BS312" s="64">
        <f t="shared" ref="BS312" si="234">BS310*$BV$6</f>
        <v>0</v>
      </c>
      <c r="BT312" s="76"/>
      <c r="BU312" s="60">
        <f t="shared" si="193"/>
        <v>0</v>
      </c>
      <c r="BV312" s="61">
        <f t="shared" si="194"/>
        <v>0</v>
      </c>
    </row>
    <row r="313" spans="2:74" ht="20.149999999999999" customHeight="1" x14ac:dyDescent="0.35">
      <c r="B313" s="62" t="s">
        <v>37</v>
      </c>
      <c r="C313" s="65"/>
      <c r="D313" s="325"/>
      <c r="E313" s="70" t="s">
        <v>38</v>
      </c>
      <c r="F313" s="151"/>
      <c r="G313" s="151"/>
      <c r="H313" s="151"/>
      <c r="I313" s="151"/>
      <c r="J313" s="151"/>
      <c r="K313" s="151"/>
      <c r="L313" s="151"/>
      <c r="M313" s="151"/>
      <c r="N313" s="151"/>
      <c r="O313" s="151"/>
      <c r="P313" s="151"/>
      <c r="Q313" s="151"/>
      <c r="R313" s="151"/>
      <c r="S313" s="151"/>
      <c r="T313" s="151"/>
      <c r="U313" s="151"/>
      <c r="V313" s="151"/>
      <c r="W313" s="151"/>
      <c r="X313" s="151"/>
      <c r="Y313" s="151"/>
      <c r="Z313" s="151"/>
      <c r="AA313" s="151"/>
      <c r="AB313" s="151"/>
      <c r="AC313" s="151"/>
      <c r="AD313" s="151"/>
      <c r="AE313" s="151"/>
      <c r="AF313" s="151"/>
      <c r="AG313" s="151"/>
      <c r="AH313" s="151"/>
      <c r="AI313" s="151"/>
      <c r="AJ313" s="151"/>
      <c r="AK313" s="151"/>
      <c r="AL313" s="151"/>
      <c r="AM313" s="151"/>
      <c r="AN313" s="151"/>
      <c r="AO313" s="151"/>
      <c r="AP313" s="151"/>
      <c r="AQ313" s="149"/>
      <c r="AR313" s="149"/>
      <c r="AS313" s="149"/>
      <c r="AT313" s="149"/>
      <c r="AU313" s="149"/>
      <c r="AV313" s="149"/>
      <c r="AW313" s="149"/>
      <c r="AX313" s="149"/>
      <c r="AY313" s="149"/>
      <c r="AZ313" s="149"/>
      <c r="BA313" s="149"/>
      <c r="BB313" s="149"/>
      <c r="BC313" s="149"/>
      <c r="BD313" s="149"/>
      <c r="BE313" s="149"/>
      <c r="BF313" s="149"/>
      <c r="BG313" s="149"/>
      <c r="BH313" s="149"/>
      <c r="BI313" s="149"/>
      <c r="BJ313" s="149"/>
      <c r="BK313" s="149"/>
      <c r="BL313" s="149"/>
      <c r="BM313" s="149"/>
      <c r="BN313" s="149"/>
      <c r="BO313" s="149"/>
      <c r="BP313" s="149"/>
      <c r="BQ313" s="149"/>
      <c r="BR313" s="59">
        <f t="shared" si="192"/>
        <v>0</v>
      </c>
      <c r="BS313" s="63"/>
      <c r="BT313" s="76"/>
      <c r="BU313" s="60">
        <f t="shared" si="193"/>
        <v>0</v>
      </c>
      <c r="BV313" s="61">
        <f t="shared" si="194"/>
        <v>0</v>
      </c>
    </row>
    <row r="314" spans="2:74" ht="20.149999999999999" customHeight="1" x14ac:dyDescent="0.35">
      <c r="B314" s="147" t="s">
        <v>48</v>
      </c>
      <c r="C314" s="71"/>
      <c r="D314" s="326"/>
      <c r="E314" s="72" t="s">
        <v>39</v>
      </c>
      <c r="F314" s="151"/>
      <c r="G314" s="151"/>
      <c r="H314" s="151"/>
      <c r="I314" s="151"/>
      <c r="J314" s="151"/>
      <c r="K314" s="151"/>
      <c r="L314" s="151"/>
      <c r="M314" s="151"/>
      <c r="N314" s="151"/>
      <c r="O314" s="151"/>
      <c r="P314" s="151"/>
      <c r="Q314" s="151"/>
      <c r="R314" s="151"/>
      <c r="S314" s="151"/>
      <c r="T314" s="151"/>
      <c r="U314" s="151"/>
      <c r="V314" s="151"/>
      <c r="W314" s="151"/>
      <c r="X314" s="151"/>
      <c r="Y314" s="151"/>
      <c r="Z314" s="151"/>
      <c r="AA314" s="151"/>
      <c r="AB314" s="151"/>
      <c r="AC314" s="151"/>
      <c r="AD314" s="151"/>
      <c r="AE314" s="151"/>
      <c r="AF314" s="151"/>
      <c r="AG314" s="151"/>
      <c r="AH314" s="151"/>
      <c r="AI314" s="151"/>
      <c r="AJ314" s="151"/>
      <c r="AK314" s="151"/>
      <c r="AL314" s="151"/>
      <c r="AM314" s="151"/>
      <c r="AN314" s="151"/>
      <c r="AO314" s="151"/>
      <c r="AP314" s="151"/>
      <c r="AQ314" s="181"/>
      <c r="AR314" s="181"/>
      <c r="AS314" s="181"/>
      <c r="AT314" s="181"/>
      <c r="AU314" s="181"/>
      <c r="AV314" s="181"/>
      <c r="AW314" s="181"/>
      <c r="AX314" s="181"/>
      <c r="AY314" s="181"/>
      <c r="AZ314" s="181"/>
      <c r="BA314" s="181"/>
      <c r="BB314" s="181"/>
      <c r="BC314" s="181"/>
      <c r="BD314" s="181"/>
      <c r="BE314" s="181"/>
      <c r="BF314" s="181"/>
      <c r="BG314" s="181"/>
      <c r="BH314" s="181"/>
      <c r="BI314" s="181"/>
      <c r="BJ314" s="181"/>
      <c r="BK314" s="181"/>
      <c r="BL314" s="181"/>
      <c r="BM314" s="181"/>
      <c r="BN314" s="181"/>
      <c r="BO314" s="181"/>
      <c r="BP314" s="181"/>
      <c r="BQ314" s="181"/>
      <c r="BR314" s="73">
        <f t="shared" si="192"/>
        <v>0</v>
      </c>
      <c r="BS314" s="64">
        <f t="shared" ref="BS314" si="235">BS313*$BV$5</f>
        <v>0</v>
      </c>
      <c r="BT314" s="76"/>
      <c r="BU314" s="60">
        <f t="shared" si="193"/>
        <v>0</v>
      </c>
      <c r="BV314" s="61">
        <f t="shared" si="194"/>
        <v>0</v>
      </c>
    </row>
    <row r="315" spans="2:74" ht="20.149999999999999" customHeight="1" thickBot="1" x14ac:dyDescent="0.4">
      <c r="B315" s="62"/>
      <c r="C315" s="75"/>
      <c r="D315" s="327"/>
      <c r="E315" s="68" t="s">
        <v>50</v>
      </c>
      <c r="F315" s="151"/>
      <c r="G315" s="151"/>
      <c r="H315" s="151"/>
      <c r="I315" s="151"/>
      <c r="J315" s="151"/>
      <c r="K315" s="151"/>
      <c r="L315" s="151"/>
      <c r="M315" s="151"/>
      <c r="N315" s="151"/>
      <c r="O315" s="151"/>
      <c r="P315" s="151"/>
      <c r="Q315" s="151"/>
      <c r="R315" s="151"/>
      <c r="S315" s="151"/>
      <c r="T315" s="151"/>
      <c r="U315" s="151"/>
      <c r="V315" s="151"/>
      <c r="W315" s="151"/>
      <c r="X315" s="151"/>
      <c r="Y315" s="151"/>
      <c r="Z315" s="151"/>
      <c r="AA315" s="151"/>
      <c r="AB315" s="151"/>
      <c r="AC315" s="151"/>
      <c r="AD315" s="151"/>
      <c r="AE315" s="151"/>
      <c r="AF315" s="151"/>
      <c r="AG315" s="151"/>
      <c r="AH315" s="151"/>
      <c r="AI315" s="151"/>
      <c r="AJ315" s="151"/>
      <c r="AK315" s="151"/>
      <c r="AL315" s="151"/>
      <c r="AM315" s="151"/>
      <c r="AN315" s="151"/>
      <c r="AO315" s="151"/>
      <c r="AP315" s="151"/>
      <c r="AQ315" s="151"/>
      <c r="AR315" s="151"/>
      <c r="AS315" s="151"/>
      <c r="AT315" s="151"/>
      <c r="AU315" s="151"/>
      <c r="AV315" s="151"/>
      <c r="AW315" s="151"/>
      <c r="AX315" s="151"/>
      <c r="AY315" s="151"/>
      <c r="AZ315" s="151"/>
      <c r="BA315" s="151"/>
      <c r="BB315" s="151"/>
      <c r="BC315" s="151"/>
      <c r="BD315" s="151"/>
      <c r="BE315" s="151"/>
      <c r="BF315" s="151"/>
      <c r="BG315" s="151"/>
      <c r="BH315" s="151"/>
      <c r="BI315" s="151"/>
      <c r="BJ315" s="151"/>
      <c r="BK315" s="151"/>
      <c r="BL315" s="151"/>
      <c r="BM315" s="151"/>
      <c r="BN315" s="151"/>
      <c r="BO315" s="151"/>
      <c r="BP315" s="151"/>
      <c r="BQ315" s="151"/>
      <c r="BR315" s="74">
        <f t="shared" si="192"/>
        <v>0</v>
      </c>
      <c r="BS315" s="64">
        <f t="shared" ref="BS315" si="236">BS313*$BV$6</f>
        <v>0</v>
      </c>
      <c r="BT315" s="76"/>
      <c r="BU315" s="60">
        <f t="shared" si="193"/>
        <v>0</v>
      </c>
      <c r="BV315" s="61">
        <f t="shared" si="194"/>
        <v>0</v>
      </c>
    </row>
    <row r="316" spans="2:74" ht="20.149999999999999" customHeight="1" x14ac:dyDescent="0.35">
      <c r="B316" s="62" t="s">
        <v>37</v>
      </c>
      <c r="C316" s="65"/>
      <c r="D316" s="325"/>
      <c r="E316" s="70" t="s">
        <v>38</v>
      </c>
      <c r="F316" s="151"/>
      <c r="G316" s="151"/>
      <c r="H316" s="151"/>
      <c r="I316" s="151"/>
      <c r="J316" s="151"/>
      <c r="K316" s="151"/>
      <c r="L316" s="151"/>
      <c r="M316" s="151"/>
      <c r="N316" s="151"/>
      <c r="O316" s="151"/>
      <c r="P316" s="151"/>
      <c r="Q316" s="151"/>
      <c r="R316" s="151"/>
      <c r="S316" s="151"/>
      <c r="T316" s="151"/>
      <c r="U316" s="151"/>
      <c r="V316" s="151"/>
      <c r="W316" s="151"/>
      <c r="X316" s="151"/>
      <c r="Y316" s="151"/>
      <c r="Z316" s="151"/>
      <c r="AA316" s="151"/>
      <c r="AB316" s="151"/>
      <c r="AC316" s="151"/>
      <c r="AD316" s="151"/>
      <c r="AE316" s="151"/>
      <c r="AF316" s="151"/>
      <c r="AG316" s="151"/>
      <c r="AH316" s="151"/>
      <c r="AI316" s="151"/>
      <c r="AJ316" s="151"/>
      <c r="AK316" s="151"/>
      <c r="AL316" s="151"/>
      <c r="AM316" s="151"/>
      <c r="AN316" s="151"/>
      <c r="AO316" s="151"/>
      <c r="AP316" s="151"/>
      <c r="AQ316" s="149"/>
      <c r="AR316" s="149"/>
      <c r="AS316" s="149"/>
      <c r="AT316" s="149"/>
      <c r="AU316" s="149"/>
      <c r="AV316" s="149"/>
      <c r="AW316" s="149"/>
      <c r="AX316" s="149"/>
      <c r="AY316" s="149"/>
      <c r="AZ316" s="149"/>
      <c r="BA316" s="149"/>
      <c r="BB316" s="149"/>
      <c r="BC316" s="149"/>
      <c r="BD316" s="149"/>
      <c r="BE316" s="149"/>
      <c r="BF316" s="149"/>
      <c r="BG316" s="149"/>
      <c r="BH316" s="149"/>
      <c r="BI316" s="149"/>
      <c r="BJ316" s="149"/>
      <c r="BK316" s="149"/>
      <c r="BL316" s="149"/>
      <c r="BM316" s="149"/>
      <c r="BN316" s="149"/>
      <c r="BO316" s="149"/>
      <c r="BP316" s="149"/>
      <c r="BQ316" s="149"/>
      <c r="BR316" s="59">
        <f t="shared" si="192"/>
        <v>0</v>
      </c>
      <c r="BS316" s="63"/>
      <c r="BT316" s="76"/>
      <c r="BU316" s="60">
        <f t="shared" si="193"/>
        <v>0</v>
      </c>
      <c r="BV316" s="61">
        <f t="shared" si="194"/>
        <v>0</v>
      </c>
    </row>
    <row r="317" spans="2:74" ht="20.149999999999999" customHeight="1" x14ac:dyDescent="0.35">
      <c r="B317" s="147" t="s">
        <v>48</v>
      </c>
      <c r="C317" s="71"/>
      <c r="D317" s="326"/>
      <c r="E317" s="72" t="s">
        <v>39</v>
      </c>
      <c r="F317" s="151"/>
      <c r="G317" s="151"/>
      <c r="H317" s="151"/>
      <c r="I317" s="151"/>
      <c r="J317" s="151"/>
      <c r="K317" s="151"/>
      <c r="L317" s="151"/>
      <c r="M317" s="151"/>
      <c r="N317" s="151"/>
      <c r="O317" s="151"/>
      <c r="P317" s="151"/>
      <c r="Q317" s="151"/>
      <c r="R317" s="151"/>
      <c r="S317" s="151"/>
      <c r="T317" s="151"/>
      <c r="U317" s="151"/>
      <c r="V317" s="151"/>
      <c r="W317" s="151"/>
      <c r="X317" s="151"/>
      <c r="Y317" s="151"/>
      <c r="Z317" s="151"/>
      <c r="AA317" s="151"/>
      <c r="AB317" s="151"/>
      <c r="AC317" s="151"/>
      <c r="AD317" s="151"/>
      <c r="AE317" s="151"/>
      <c r="AF317" s="151"/>
      <c r="AG317" s="151"/>
      <c r="AH317" s="151"/>
      <c r="AI317" s="151"/>
      <c r="AJ317" s="151"/>
      <c r="AK317" s="151"/>
      <c r="AL317" s="151"/>
      <c r="AM317" s="151"/>
      <c r="AN317" s="151"/>
      <c r="AO317" s="151"/>
      <c r="AP317" s="151"/>
      <c r="AQ317" s="181"/>
      <c r="AR317" s="181"/>
      <c r="AS317" s="181"/>
      <c r="AT317" s="181"/>
      <c r="AU317" s="181"/>
      <c r="AV317" s="181"/>
      <c r="AW317" s="181"/>
      <c r="AX317" s="181"/>
      <c r="AY317" s="181"/>
      <c r="AZ317" s="181"/>
      <c r="BA317" s="181"/>
      <c r="BB317" s="181"/>
      <c r="BC317" s="181"/>
      <c r="BD317" s="181"/>
      <c r="BE317" s="181"/>
      <c r="BF317" s="181"/>
      <c r="BG317" s="181"/>
      <c r="BH317" s="181"/>
      <c r="BI317" s="181"/>
      <c r="BJ317" s="181"/>
      <c r="BK317" s="181"/>
      <c r="BL317" s="181"/>
      <c r="BM317" s="181"/>
      <c r="BN317" s="181"/>
      <c r="BO317" s="181"/>
      <c r="BP317" s="181"/>
      <c r="BQ317" s="181"/>
      <c r="BR317" s="73">
        <f t="shared" ref="BR317:BR351" si="237">SUM(F317:BQ317)</f>
        <v>0</v>
      </c>
      <c r="BS317" s="64">
        <f t="shared" ref="BS317" si="238">BS316*$BV$5</f>
        <v>0</v>
      </c>
      <c r="BT317" s="76"/>
      <c r="BU317" s="60">
        <f t="shared" ref="BU317:BU351" si="239">(BS317+BT317*BS317)</f>
        <v>0</v>
      </c>
      <c r="BV317" s="61">
        <f t="shared" ref="BV317:BV351" si="240">(BR317*BU317)</f>
        <v>0</v>
      </c>
    </row>
    <row r="318" spans="2:74" ht="20.149999999999999" customHeight="1" thickBot="1" x14ac:dyDescent="0.4">
      <c r="B318" s="62"/>
      <c r="C318" s="75"/>
      <c r="D318" s="327"/>
      <c r="E318" s="68" t="s">
        <v>50</v>
      </c>
      <c r="F318" s="151"/>
      <c r="G318" s="151"/>
      <c r="H318" s="151"/>
      <c r="I318" s="151"/>
      <c r="J318" s="151"/>
      <c r="K318" s="151"/>
      <c r="L318" s="151"/>
      <c r="M318" s="151"/>
      <c r="N318" s="151"/>
      <c r="O318" s="151"/>
      <c r="P318" s="151"/>
      <c r="Q318" s="151"/>
      <c r="R318" s="151"/>
      <c r="S318" s="151"/>
      <c r="T318" s="151"/>
      <c r="U318" s="151"/>
      <c r="V318" s="151"/>
      <c r="W318" s="151"/>
      <c r="X318" s="151"/>
      <c r="Y318" s="151"/>
      <c r="Z318" s="151"/>
      <c r="AA318" s="151"/>
      <c r="AB318" s="151"/>
      <c r="AC318" s="151"/>
      <c r="AD318" s="151"/>
      <c r="AE318" s="151"/>
      <c r="AF318" s="151"/>
      <c r="AG318" s="151"/>
      <c r="AH318" s="151"/>
      <c r="AI318" s="151"/>
      <c r="AJ318" s="151"/>
      <c r="AK318" s="151"/>
      <c r="AL318" s="151"/>
      <c r="AM318" s="151"/>
      <c r="AN318" s="151"/>
      <c r="AO318" s="151"/>
      <c r="AP318" s="151"/>
      <c r="AQ318" s="151"/>
      <c r="AR318" s="151"/>
      <c r="AS318" s="151"/>
      <c r="AT318" s="151"/>
      <c r="AU318" s="151"/>
      <c r="AV318" s="151"/>
      <c r="AW318" s="151"/>
      <c r="AX318" s="151"/>
      <c r="AY318" s="151"/>
      <c r="AZ318" s="151"/>
      <c r="BA318" s="151"/>
      <c r="BB318" s="151"/>
      <c r="BC318" s="151"/>
      <c r="BD318" s="151"/>
      <c r="BE318" s="151"/>
      <c r="BF318" s="151"/>
      <c r="BG318" s="151"/>
      <c r="BH318" s="151"/>
      <c r="BI318" s="151"/>
      <c r="BJ318" s="151"/>
      <c r="BK318" s="151"/>
      <c r="BL318" s="151"/>
      <c r="BM318" s="151"/>
      <c r="BN318" s="151"/>
      <c r="BO318" s="151"/>
      <c r="BP318" s="151"/>
      <c r="BQ318" s="151"/>
      <c r="BR318" s="74">
        <f t="shared" si="237"/>
        <v>0</v>
      </c>
      <c r="BS318" s="64">
        <f t="shared" ref="BS318" si="241">BS316*$BV$6</f>
        <v>0</v>
      </c>
      <c r="BT318" s="76"/>
      <c r="BU318" s="60">
        <f t="shared" si="239"/>
        <v>0</v>
      </c>
      <c r="BV318" s="61">
        <f t="shared" si="240"/>
        <v>0</v>
      </c>
    </row>
    <row r="319" spans="2:74" ht="20.149999999999999" customHeight="1" x14ac:dyDescent="0.35">
      <c r="B319" s="62" t="s">
        <v>37</v>
      </c>
      <c r="C319" s="65"/>
      <c r="D319" s="325"/>
      <c r="E319" s="70" t="s">
        <v>38</v>
      </c>
      <c r="F319" s="151"/>
      <c r="G319" s="151"/>
      <c r="H319" s="151"/>
      <c r="I319" s="151"/>
      <c r="J319" s="151"/>
      <c r="K319" s="151"/>
      <c r="L319" s="151"/>
      <c r="M319" s="151"/>
      <c r="N319" s="151"/>
      <c r="O319" s="151"/>
      <c r="P319" s="151"/>
      <c r="Q319" s="151"/>
      <c r="R319" s="151"/>
      <c r="S319" s="151"/>
      <c r="T319" s="151"/>
      <c r="U319" s="151"/>
      <c r="V319" s="151"/>
      <c r="W319" s="151"/>
      <c r="X319" s="151"/>
      <c r="Y319" s="151"/>
      <c r="Z319" s="151"/>
      <c r="AA319" s="151"/>
      <c r="AB319" s="151"/>
      <c r="AC319" s="151"/>
      <c r="AD319" s="151"/>
      <c r="AE319" s="151"/>
      <c r="AF319" s="151"/>
      <c r="AG319" s="151"/>
      <c r="AH319" s="151"/>
      <c r="AI319" s="151"/>
      <c r="AJ319" s="151"/>
      <c r="AK319" s="151"/>
      <c r="AL319" s="151"/>
      <c r="AM319" s="151"/>
      <c r="AN319" s="151"/>
      <c r="AO319" s="151"/>
      <c r="AP319" s="151"/>
      <c r="AQ319" s="149"/>
      <c r="AR319" s="149"/>
      <c r="AS319" s="149"/>
      <c r="AT319" s="149"/>
      <c r="AU319" s="149"/>
      <c r="AV319" s="149"/>
      <c r="AW319" s="149"/>
      <c r="AX319" s="149"/>
      <c r="AY319" s="149"/>
      <c r="AZ319" s="149"/>
      <c r="BA319" s="149"/>
      <c r="BB319" s="149"/>
      <c r="BC319" s="149"/>
      <c r="BD319" s="149"/>
      <c r="BE319" s="149"/>
      <c r="BF319" s="149"/>
      <c r="BG319" s="149"/>
      <c r="BH319" s="149"/>
      <c r="BI319" s="149"/>
      <c r="BJ319" s="149"/>
      <c r="BK319" s="149"/>
      <c r="BL319" s="149"/>
      <c r="BM319" s="149"/>
      <c r="BN319" s="149"/>
      <c r="BO319" s="149"/>
      <c r="BP319" s="149"/>
      <c r="BQ319" s="149"/>
      <c r="BR319" s="59">
        <f t="shared" si="237"/>
        <v>0</v>
      </c>
      <c r="BS319" s="63"/>
      <c r="BT319" s="76"/>
      <c r="BU319" s="60">
        <f t="shared" si="239"/>
        <v>0</v>
      </c>
      <c r="BV319" s="61">
        <f t="shared" si="240"/>
        <v>0</v>
      </c>
    </row>
    <row r="320" spans="2:74" ht="20.149999999999999" customHeight="1" x14ac:dyDescent="0.35">
      <c r="B320" s="147" t="s">
        <v>48</v>
      </c>
      <c r="C320" s="71"/>
      <c r="D320" s="326"/>
      <c r="E320" s="72" t="s">
        <v>39</v>
      </c>
      <c r="F320" s="151"/>
      <c r="G320" s="151"/>
      <c r="H320" s="151"/>
      <c r="I320" s="151"/>
      <c r="J320" s="151"/>
      <c r="K320" s="151"/>
      <c r="L320" s="151"/>
      <c r="M320" s="151"/>
      <c r="N320" s="151"/>
      <c r="O320" s="151"/>
      <c r="P320" s="151"/>
      <c r="Q320" s="151"/>
      <c r="R320" s="151"/>
      <c r="S320" s="151"/>
      <c r="T320" s="151"/>
      <c r="U320" s="151"/>
      <c r="V320" s="151"/>
      <c r="W320" s="151"/>
      <c r="X320" s="151"/>
      <c r="Y320" s="151"/>
      <c r="Z320" s="151"/>
      <c r="AA320" s="151"/>
      <c r="AB320" s="151"/>
      <c r="AC320" s="151"/>
      <c r="AD320" s="151"/>
      <c r="AE320" s="151"/>
      <c r="AF320" s="151"/>
      <c r="AG320" s="151"/>
      <c r="AH320" s="151"/>
      <c r="AI320" s="151"/>
      <c r="AJ320" s="151"/>
      <c r="AK320" s="151"/>
      <c r="AL320" s="151"/>
      <c r="AM320" s="151"/>
      <c r="AN320" s="151"/>
      <c r="AO320" s="151"/>
      <c r="AP320" s="151"/>
      <c r="AQ320" s="181"/>
      <c r="AR320" s="181"/>
      <c r="AS320" s="181"/>
      <c r="AT320" s="181"/>
      <c r="AU320" s="181"/>
      <c r="AV320" s="181"/>
      <c r="AW320" s="181"/>
      <c r="AX320" s="181"/>
      <c r="AY320" s="181"/>
      <c r="AZ320" s="181"/>
      <c r="BA320" s="181"/>
      <c r="BB320" s="181"/>
      <c r="BC320" s="181"/>
      <c r="BD320" s="181"/>
      <c r="BE320" s="181"/>
      <c r="BF320" s="181"/>
      <c r="BG320" s="181"/>
      <c r="BH320" s="181"/>
      <c r="BI320" s="181"/>
      <c r="BJ320" s="181"/>
      <c r="BK320" s="181"/>
      <c r="BL320" s="181"/>
      <c r="BM320" s="181"/>
      <c r="BN320" s="181"/>
      <c r="BO320" s="181"/>
      <c r="BP320" s="181"/>
      <c r="BQ320" s="181"/>
      <c r="BR320" s="73">
        <f t="shared" si="237"/>
        <v>0</v>
      </c>
      <c r="BS320" s="64">
        <f t="shared" ref="BS320" si="242">BS319*$BV$5</f>
        <v>0</v>
      </c>
      <c r="BT320" s="76"/>
      <c r="BU320" s="60">
        <f t="shared" si="239"/>
        <v>0</v>
      </c>
      <c r="BV320" s="61">
        <f t="shared" si="240"/>
        <v>0</v>
      </c>
    </row>
    <row r="321" spans="2:74" ht="20.149999999999999" customHeight="1" thickBot="1" x14ac:dyDescent="0.4">
      <c r="B321" s="62"/>
      <c r="C321" s="75"/>
      <c r="D321" s="327"/>
      <c r="E321" s="68" t="s">
        <v>50</v>
      </c>
      <c r="F321" s="151"/>
      <c r="G321" s="151"/>
      <c r="H321" s="151"/>
      <c r="I321" s="151"/>
      <c r="J321" s="151"/>
      <c r="K321" s="151"/>
      <c r="L321" s="151"/>
      <c r="M321" s="151"/>
      <c r="N321" s="151"/>
      <c r="O321" s="151"/>
      <c r="P321" s="151"/>
      <c r="Q321" s="151"/>
      <c r="R321" s="151"/>
      <c r="S321" s="151"/>
      <c r="T321" s="151"/>
      <c r="U321" s="151"/>
      <c r="V321" s="151"/>
      <c r="W321" s="151"/>
      <c r="X321" s="151"/>
      <c r="Y321" s="151"/>
      <c r="Z321" s="151"/>
      <c r="AA321" s="151"/>
      <c r="AB321" s="151"/>
      <c r="AC321" s="151"/>
      <c r="AD321" s="151"/>
      <c r="AE321" s="151"/>
      <c r="AF321" s="151"/>
      <c r="AG321" s="151"/>
      <c r="AH321" s="151"/>
      <c r="AI321" s="151"/>
      <c r="AJ321" s="151"/>
      <c r="AK321" s="151"/>
      <c r="AL321" s="151"/>
      <c r="AM321" s="151"/>
      <c r="AN321" s="151"/>
      <c r="AO321" s="151"/>
      <c r="AP321" s="151"/>
      <c r="AQ321" s="151"/>
      <c r="AR321" s="151"/>
      <c r="AS321" s="151"/>
      <c r="AT321" s="151"/>
      <c r="AU321" s="151"/>
      <c r="AV321" s="151"/>
      <c r="AW321" s="151"/>
      <c r="AX321" s="151"/>
      <c r="AY321" s="151"/>
      <c r="AZ321" s="151"/>
      <c r="BA321" s="151"/>
      <c r="BB321" s="151"/>
      <c r="BC321" s="151"/>
      <c r="BD321" s="151"/>
      <c r="BE321" s="151"/>
      <c r="BF321" s="151"/>
      <c r="BG321" s="151"/>
      <c r="BH321" s="151"/>
      <c r="BI321" s="151"/>
      <c r="BJ321" s="151"/>
      <c r="BK321" s="151"/>
      <c r="BL321" s="151"/>
      <c r="BM321" s="151"/>
      <c r="BN321" s="151"/>
      <c r="BO321" s="151"/>
      <c r="BP321" s="151"/>
      <c r="BQ321" s="151"/>
      <c r="BR321" s="74">
        <f t="shared" si="237"/>
        <v>0</v>
      </c>
      <c r="BS321" s="64">
        <f t="shared" ref="BS321" si="243">BS319*$BV$6</f>
        <v>0</v>
      </c>
      <c r="BT321" s="76"/>
      <c r="BU321" s="60">
        <f t="shared" si="239"/>
        <v>0</v>
      </c>
      <c r="BV321" s="61">
        <f t="shared" si="240"/>
        <v>0</v>
      </c>
    </row>
    <row r="322" spans="2:74" ht="20.149999999999999" customHeight="1" x14ac:dyDescent="0.35">
      <c r="B322" s="62" t="s">
        <v>37</v>
      </c>
      <c r="C322" s="65"/>
      <c r="D322" s="325"/>
      <c r="E322" s="70" t="s">
        <v>38</v>
      </c>
      <c r="F322" s="151"/>
      <c r="G322" s="151"/>
      <c r="H322" s="151"/>
      <c r="I322" s="151"/>
      <c r="J322" s="151"/>
      <c r="K322" s="151"/>
      <c r="L322" s="151"/>
      <c r="M322" s="151"/>
      <c r="N322" s="151"/>
      <c r="O322" s="151"/>
      <c r="P322" s="151"/>
      <c r="Q322" s="151"/>
      <c r="R322" s="151"/>
      <c r="S322" s="151"/>
      <c r="T322" s="151"/>
      <c r="U322" s="151"/>
      <c r="V322" s="151"/>
      <c r="W322" s="151"/>
      <c r="X322" s="151"/>
      <c r="Y322" s="151"/>
      <c r="Z322" s="151"/>
      <c r="AA322" s="151"/>
      <c r="AB322" s="151"/>
      <c r="AC322" s="151"/>
      <c r="AD322" s="151"/>
      <c r="AE322" s="151"/>
      <c r="AF322" s="151"/>
      <c r="AG322" s="151"/>
      <c r="AH322" s="151"/>
      <c r="AI322" s="151"/>
      <c r="AJ322" s="151"/>
      <c r="AK322" s="151"/>
      <c r="AL322" s="151"/>
      <c r="AM322" s="151"/>
      <c r="AN322" s="151"/>
      <c r="AO322" s="151"/>
      <c r="AP322" s="151"/>
      <c r="AQ322" s="149"/>
      <c r="AR322" s="149"/>
      <c r="AS322" s="149"/>
      <c r="AT322" s="149"/>
      <c r="AU322" s="149"/>
      <c r="AV322" s="149"/>
      <c r="AW322" s="149"/>
      <c r="AX322" s="149"/>
      <c r="AY322" s="149"/>
      <c r="AZ322" s="149"/>
      <c r="BA322" s="149"/>
      <c r="BB322" s="149"/>
      <c r="BC322" s="149"/>
      <c r="BD322" s="149"/>
      <c r="BE322" s="149"/>
      <c r="BF322" s="149"/>
      <c r="BG322" s="149"/>
      <c r="BH322" s="149"/>
      <c r="BI322" s="149"/>
      <c r="BJ322" s="149"/>
      <c r="BK322" s="149"/>
      <c r="BL322" s="149"/>
      <c r="BM322" s="149"/>
      <c r="BN322" s="149"/>
      <c r="BO322" s="149"/>
      <c r="BP322" s="149"/>
      <c r="BQ322" s="149"/>
      <c r="BR322" s="59">
        <f t="shared" si="237"/>
        <v>0</v>
      </c>
      <c r="BS322" s="63"/>
      <c r="BT322" s="76"/>
      <c r="BU322" s="60">
        <f t="shared" si="239"/>
        <v>0</v>
      </c>
      <c r="BV322" s="61">
        <f t="shared" si="240"/>
        <v>0</v>
      </c>
    </row>
    <row r="323" spans="2:74" ht="20.149999999999999" customHeight="1" x14ac:dyDescent="0.35">
      <c r="B323" s="147" t="s">
        <v>48</v>
      </c>
      <c r="C323" s="71"/>
      <c r="D323" s="326"/>
      <c r="E323" s="72" t="s">
        <v>39</v>
      </c>
      <c r="F323" s="151"/>
      <c r="G323" s="151"/>
      <c r="H323" s="151"/>
      <c r="I323" s="151"/>
      <c r="J323" s="151"/>
      <c r="K323" s="151"/>
      <c r="L323" s="151"/>
      <c r="M323" s="151"/>
      <c r="N323" s="151"/>
      <c r="O323" s="151"/>
      <c r="P323" s="151"/>
      <c r="Q323" s="151"/>
      <c r="R323" s="151"/>
      <c r="S323" s="151"/>
      <c r="T323" s="151"/>
      <c r="U323" s="151"/>
      <c r="V323" s="151"/>
      <c r="W323" s="151"/>
      <c r="X323" s="151"/>
      <c r="Y323" s="151"/>
      <c r="Z323" s="151"/>
      <c r="AA323" s="151"/>
      <c r="AB323" s="151"/>
      <c r="AC323" s="151"/>
      <c r="AD323" s="151"/>
      <c r="AE323" s="151"/>
      <c r="AF323" s="151"/>
      <c r="AG323" s="151"/>
      <c r="AH323" s="151"/>
      <c r="AI323" s="151"/>
      <c r="AJ323" s="151"/>
      <c r="AK323" s="151"/>
      <c r="AL323" s="151"/>
      <c r="AM323" s="151"/>
      <c r="AN323" s="151"/>
      <c r="AO323" s="151"/>
      <c r="AP323" s="151"/>
      <c r="AQ323" s="181"/>
      <c r="AR323" s="181"/>
      <c r="AS323" s="181"/>
      <c r="AT323" s="181"/>
      <c r="AU323" s="181"/>
      <c r="AV323" s="181"/>
      <c r="AW323" s="181"/>
      <c r="AX323" s="181"/>
      <c r="AY323" s="181"/>
      <c r="AZ323" s="181"/>
      <c r="BA323" s="181"/>
      <c r="BB323" s="181"/>
      <c r="BC323" s="181"/>
      <c r="BD323" s="181"/>
      <c r="BE323" s="181"/>
      <c r="BF323" s="181"/>
      <c r="BG323" s="181"/>
      <c r="BH323" s="181"/>
      <c r="BI323" s="181"/>
      <c r="BJ323" s="181"/>
      <c r="BK323" s="181"/>
      <c r="BL323" s="181"/>
      <c r="BM323" s="181"/>
      <c r="BN323" s="181"/>
      <c r="BO323" s="181"/>
      <c r="BP323" s="181"/>
      <c r="BQ323" s="181"/>
      <c r="BR323" s="73">
        <f t="shared" si="237"/>
        <v>0</v>
      </c>
      <c r="BS323" s="64">
        <f t="shared" ref="BS323" si="244">BS322*$BV$5</f>
        <v>0</v>
      </c>
      <c r="BT323" s="76"/>
      <c r="BU323" s="60">
        <f t="shared" si="239"/>
        <v>0</v>
      </c>
      <c r="BV323" s="61">
        <f t="shared" si="240"/>
        <v>0</v>
      </c>
    </row>
    <row r="324" spans="2:74" ht="20.149999999999999" customHeight="1" thickBot="1" x14ac:dyDescent="0.4">
      <c r="B324" s="62"/>
      <c r="C324" s="75"/>
      <c r="D324" s="327"/>
      <c r="E324" s="68" t="s">
        <v>50</v>
      </c>
      <c r="F324" s="151"/>
      <c r="G324" s="151"/>
      <c r="H324" s="151"/>
      <c r="I324" s="151"/>
      <c r="J324" s="151"/>
      <c r="K324" s="151"/>
      <c r="L324" s="151"/>
      <c r="M324" s="151"/>
      <c r="N324" s="151"/>
      <c r="O324" s="151"/>
      <c r="P324" s="151"/>
      <c r="Q324" s="151"/>
      <c r="R324" s="151"/>
      <c r="S324" s="151"/>
      <c r="T324" s="151"/>
      <c r="U324" s="151"/>
      <c r="V324" s="151"/>
      <c r="W324" s="151"/>
      <c r="X324" s="151"/>
      <c r="Y324" s="151"/>
      <c r="Z324" s="151"/>
      <c r="AA324" s="151"/>
      <c r="AB324" s="151"/>
      <c r="AC324" s="151"/>
      <c r="AD324" s="151"/>
      <c r="AE324" s="151"/>
      <c r="AF324" s="151"/>
      <c r="AG324" s="151"/>
      <c r="AH324" s="151"/>
      <c r="AI324" s="151"/>
      <c r="AJ324" s="151"/>
      <c r="AK324" s="151"/>
      <c r="AL324" s="151"/>
      <c r="AM324" s="151"/>
      <c r="AN324" s="151"/>
      <c r="AO324" s="151"/>
      <c r="AP324" s="151"/>
      <c r="AQ324" s="151"/>
      <c r="AR324" s="151"/>
      <c r="AS324" s="151"/>
      <c r="AT324" s="151"/>
      <c r="AU324" s="151"/>
      <c r="AV324" s="151"/>
      <c r="AW324" s="151"/>
      <c r="AX324" s="151"/>
      <c r="AY324" s="151"/>
      <c r="AZ324" s="151"/>
      <c r="BA324" s="151"/>
      <c r="BB324" s="151"/>
      <c r="BC324" s="151"/>
      <c r="BD324" s="151"/>
      <c r="BE324" s="151"/>
      <c r="BF324" s="151"/>
      <c r="BG324" s="151"/>
      <c r="BH324" s="151"/>
      <c r="BI324" s="151"/>
      <c r="BJ324" s="151"/>
      <c r="BK324" s="151"/>
      <c r="BL324" s="151"/>
      <c r="BM324" s="151"/>
      <c r="BN324" s="151"/>
      <c r="BO324" s="151"/>
      <c r="BP324" s="151"/>
      <c r="BQ324" s="151"/>
      <c r="BR324" s="74">
        <f t="shared" si="237"/>
        <v>0</v>
      </c>
      <c r="BS324" s="64">
        <f t="shared" ref="BS324" si="245">BS322*$BV$6</f>
        <v>0</v>
      </c>
      <c r="BT324" s="76"/>
      <c r="BU324" s="60">
        <f t="shared" si="239"/>
        <v>0</v>
      </c>
      <c r="BV324" s="61">
        <f t="shared" si="240"/>
        <v>0</v>
      </c>
    </row>
    <row r="325" spans="2:74" ht="20.149999999999999" customHeight="1" x14ac:dyDescent="0.35">
      <c r="B325" s="62" t="s">
        <v>37</v>
      </c>
      <c r="C325" s="65"/>
      <c r="D325" s="325"/>
      <c r="E325" s="70" t="s">
        <v>38</v>
      </c>
      <c r="F325" s="151"/>
      <c r="G325" s="151"/>
      <c r="H325" s="151"/>
      <c r="I325" s="151"/>
      <c r="J325" s="151"/>
      <c r="K325" s="151"/>
      <c r="L325" s="151"/>
      <c r="M325" s="151"/>
      <c r="N325" s="151"/>
      <c r="O325" s="151"/>
      <c r="P325" s="151"/>
      <c r="Q325" s="151"/>
      <c r="R325" s="151"/>
      <c r="S325" s="151"/>
      <c r="T325" s="151"/>
      <c r="U325" s="151"/>
      <c r="V325" s="151"/>
      <c r="W325" s="151"/>
      <c r="X325" s="151"/>
      <c r="Y325" s="151"/>
      <c r="Z325" s="151"/>
      <c r="AA325" s="151"/>
      <c r="AB325" s="151"/>
      <c r="AC325" s="151"/>
      <c r="AD325" s="151"/>
      <c r="AE325" s="151"/>
      <c r="AF325" s="151"/>
      <c r="AG325" s="151"/>
      <c r="AH325" s="151"/>
      <c r="AI325" s="151"/>
      <c r="AJ325" s="151"/>
      <c r="AK325" s="151"/>
      <c r="AL325" s="151"/>
      <c r="AM325" s="151"/>
      <c r="AN325" s="151"/>
      <c r="AO325" s="151"/>
      <c r="AP325" s="151"/>
      <c r="AQ325" s="149"/>
      <c r="AR325" s="149"/>
      <c r="AS325" s="149"/>
      <c r="AT325" s="149"/>
      <c r="AU325" s="149"/>
      <c r="AV325" s="149"/>
      <c r="AW325" s="149"/>
      <c r="AX325" s="149"/>
      <c r="AY325" s="149"/>
      <c r="AZ325" s="149"/>
      <c r="BA325" s="149"/>
      <c r="BB325" s="149"/>
      <c r="BC325" s="149"/>
      <c r="BD325" s="149"/>
      <c r="BE325" s="149"/>
      <c r="BF325" s="149"/>
      <c r="BG325" s="149"/>
      <c r="BH325" s="149"/>
      <c r="BI325" s="149"/>
      <c r="BJ325" s="149"/>
      <c r="BK325" s="149"/>
      <c r="BL325" s="149"/>
      <c r="BM325" s="149"/>
      <c r="BN325" s="149"/>
      <c r="BO325" s="149"/>
      <c r="BP325" s="149"/>
      <c r="BQ325" s="149"/>
      <c r="BR325" s="59">
        <f t="shared" si="237"/>
        <v>0</v>
      </c>
      <c r="BS325" s="63"/>
      <c r="BT325" s="76"/>
      <c r="BU325" s="60">
        <f t="shared" si="239"/>
        <v>0</v>
      </c>
      <c r="BV325" s="61">
        <f t="shared" si="240"/>
        <v>0</v>
      </c>
    </row>
    <row r="326" spans="2:74" ht="20.149999999999999" customHeight="1" x14ac:dyDescent="0.35">
      <c r="B326" s="147" t="s">
        <v>48</v>
      </c>
      <c r="C326" s="71"/>
      <c r="D326" s="326"/>
      <c r="E326" s="72" t="s">
        <v>39</v>
      </c>
      <c r="F326" s="151"/>
      <c r="G326" s="151"/>
      <c r="H326" s="151"/>
      <c r="I326" s="151"/>
      <c r="J326" s="151"/>
      <c r="K326" s="151"/>
      <c r="L326" s="151"/>
      <c r="M326" s="151"/>
      <c r="N326" s="151"/>
      <c r="O326" s="151"/>
      <c r="P326" s="151"/>
      <c r="Q326" s="151"/>
      <c r="R326" s="151"/>
      <c r="S326" s="151"/>
      <c r="T326" s="151"/>
      <c r="U326" s="151"/>
      <c r="V326" s="151"/>
      <c r="W326" s="151"/>
      <c r="X326" s="151"/>
      <c r="Y326" s="151"/>
      <c r="Z326" s="151"/>
      <c r="AA326" s="151"/>
      <c r="AB326" s="151"/>
      <c r="AC326" s="151"/>
      <c r="AD326" s="151"/>
      <c r="AE326" s="151"/>
      <c r="AF326" s="151"/>
      <c r="AG326" s="151"/>
      <c r="AH326" s="151"/>
      <c r="AI326" s="151"/>
      <c r="AJ326" s="151"/>
      <c r="AK326" s="151"/>
      <c r="AL326" s="151"/>
      <c r="AM326" s="151"/>
      <c r="AN326" s="151"/>
      <c r="AO326" s="151"/>
      <c r="AP326" s="151"/>
      <c r="AQ326" s="181"/>
      <c r="AR326" s="181"/>
      <c r="AS326" s="181"/>
      <c r="AT326" s="181"/>
      <c r="AU326" s="181"/>
      <c r="AV326" s="181"/>
      <c r="AW326" s="181"/>
      <c r="AX326" s="181"/>
      <c r="AY326" s="181"/>
      <c r="AZ326" s="181"/>
      <c r="BA326" s="181"/>
      <c r="BB326" s="181"/>
      <c r="BC326" s="181"/>
      <c r="BD326" s="181"/>
      <c r="BE326" s="181"/>
      <c r="BF326" s="181"/>
      <c r="BG326" s="181"/>
      <c r="BH326" s="181"/>
      <c r="BI326" s="181"/>
      <c r="BJ326" s="181"/>
      <c r="BK326" s="181"/>
      <c r="BL326" s="181"/>
      <c r="BM326" s="181"/>
      <c r="BN326" s="181"/>
      <c r="BO326" s="181"/>
      <c r="BP326" s="181"/>
      <c r="BQ326" s="181"/>
      <c r="BR326" s="73">
        <f t="shared" si="237"/>
        <v>0</v>
      </c>
      <c r="BS326" s="64">
        <f t="shared" ref="BS326" si="246">BS325*$BV$5</f>
        <v>0</v>
      </c>
      <c r="BT326" s="76"/>
      <c r="BU326" s="60">
        <f t="shared" si="239"/>
        <v>0</v>
      </c>
      <c r="BV326" s="61">
        <f t="shared" si="240"/>
        <v>0</v>
      </c>
    </row>
    <row r="327" spans="2:74" ht="20.149999999999999" customHeight="1" thickBot="1" x14ac:dyDescent="0.4">
      <c r="B327" s="62"/>
      <c r="C327" s="75"/>
      <c r="D327" s="327"/>
      <c r="E327" s="68" t="s">
        <v>50</v>
      </c>
      <c r="F327" s="151"/>
      <c r="G327" s="151"/>
      <c r="H327" s="151"/>
      <c r="I327" s="151"/>
      <c r="J327" s="151"/>
      <c r="K327" s="151"/>
      <c r="L327" s="151"/>
      <c r="M327" s="151"/>
      <c r="N327" s="151"/>
      <c r="O327" s="151"/>
      <c r="P327" s="151"/>
      <c r="Q327" s="151"/>
      <c r="R327" s="151"/>
      <c r="S327" s="151"/>
      <c r="T327" s="151"/>
      <c r="U327" s="151"/>
      <c r="V327" s="151"/>
      <c r="W327" s="151"/>
      <c r="X327" s="151"/>
      <c r="Y327" s="151"/>
      <c r="Z327" s="151"/>
      <c r="AA327" s="151"/>
      <c r="AB327" s="151"/>
      <c r="AC327" s="151"/>
      <c r="AD327" s="151"/>
      <c r="AE327" s="151"/>
      <c r="AF327" s="151"/>
      <c r="AG327" s="151"/>
      <c r="AH327" s="151"/>
      <c r="AI327" s="151"/>
      <c r="AJ327" s="151"/>
      <c r="AK327" s="151"/>
      <c r="AL327" s="151"/>
      <c r="AM327" s="151"/>
      <c r="AN327" s="151"/>
      <c r="AO327" s="151"/>
      <c r="AP327" s="151"/>
      <c r="AQ327" s="151"/>
      <c r="AR327" s="151"/>
      <c r="AS327" s="151"/>
      <c r="AT327" s="151"/>
      <c r="AU327" s="151"/>
      <c r="AV327" s="151"/>
      <c r="AW327" s="151"/>
      <c r="AX327" s="151"/>
      <c r="AY327" s="151"/>
      <c r="AZ327" s="151"/>
      <c r="BA327" s="151"/>
      <c r="BB327" s="151"/>
      <c r="BC327" s="151"/>
      <c r="BD327" s="151"/>
      <c r="BE327" s="151"/>
      <c r="BF327" s="151"/>
      <c r="BG327" s="151"/>
      <c r="BH327" s="151"/>
      <c r="BI327" s="151"/>
      <c r="BJ327" s="151"/>
      <c r="BK327" s="151"/>
      <c r="BL327" s="151"/>
      <c r="BM327" s="151"/>
      <c r="BN327" s="151"/>
      <c r="BO327" s="151"/>
      <c r="BP327" s="151"/>
      <c r="BQ327" s="151"/>
      <c r="BR327" s="74">
        <f t="shared" si="237"/>
        <v>0</v>
      </c>
      <c r="BS327" s="64">
        <f t="shared" ref="BS327" si="247">BS325*$BV$6</f>
        <v>0</v>
      </c>
      <c r="BT327" s="76"/>
      <c r="BU327" s="60">
        <f t="shared" si="239"/>
        <v>0</v>
      </c>
      <c r="BV327" s="61">
        <f t="shared" si="240"/>
        <v>0</v>
      </c>
    </row>
    <row r="328" spans="2:74" ht="20.149999999999999" customHeight="1" x14ac:dyDescent="0.35">
      <c r="B328" s="62" t="s">
        <v>37</v>
      </c>
      <c r="C328" s="65"/>
      <c r="D328" s="325"/>
      <c r="E328" s="70" t="s">
        <v>38</v>
      </c>
      <c r="F328" s="151"/>
      <c r="G328" s="151"/>
      <c r="H328" s="151"/>
      <c r="I328" s="151"/>
      <c r="J328" s="151"/>
      <c r="K328" s="151"/>
      <c r="L328" s="151"/>
      <c r="M328" s="151"/>
      <c r="N328" s="151"/>
      <c r="O328" s="151"/>
      <c r="P328" s="151"/>
      <c r="Q328" s="151"/>
      <c r="R328" s="151"/>
      <c r="S328" s="151"/>
      <c r="T328" s="151"/>
      <c r="U328" s="151"/>
      <c r="V328" s="151"/>
      <c r="W328" s="151"/>
      <c r="X328" s="151"/>
      <c r="Y328" s="151"/>
      <c r="Z328" s="151"/>
      <c r="AA328" s="151"/>
      <c r="AB328" s="151"/>
      <c r="AC328" s="151"/>
      <c r="AD328" s="151"/>
      <c r="AE328" s="151"/>
      <c r="AF328" s="151"/>
      <c r="AG328" s="151"/>
      <c r="AH328" s="151"/>
      <c r="AI328" s="151"/>
      <c r="AJ328" s="151"/>
      <c r="AK328" s="151"/>
      <c r="AL328" s="151"/>
      <c r="AM328" s="151"/>
      <c r="AN328" s="151"/>
      <c r="AO328" s="151"/>
      <c r="AP328" s="151"/>
      <c r="AQ328" s="149"/>
      <c r="AR328" s="149"/>
      <c r="AS328" s="149"/>
      <c r="AT328" s="149"/>
      <c r="AU328" s="149"/>
      <c r="AV328" s="149"/>
      <c r="AW328" s="149"/>
      <c r="AX328" s="149"/>
      <c r="AY328" s="149"/>
      <c r="AZ328" s="149"/>
      <c r="BA328" s="149"/>
      <c r="BB328" s="149"/>
      <c r="BC328" s="149"/>
      <c r="BD328" s="149"/>
      <c r="BE328" s="149"/>
      <c r="BF328" s="149"/>
      <c r="BG328" s="149"/>
      <c r="BH328" s="149"/>
      <c r="BI328" s="149"/>
      <c r="BJ328" s="149"/>
      <c r="BK328" s="149"/>
      <c r="BL328" s="149"/>
      <c r="BM328" s="149"/>
      <c r="BN328" s="149"/>
      <c r="BO328" s="149"/>
      <c r="BP328" s="149"/>
      <c r="BQ328" s="149"/>
      <c r="BR328" s="59">
        <f t="shared" si="237"/>
        <v>0</v>
      </c>
      <c r="BS328" s="63"/>
      <c r="BT328" s="76"/>
      <c r="BU328" s="60">
        <f t="shared" si="239"/>
        <v>0</v>
      </c>
      <c r="BV328" s="61">
        <f t="shared" si="240"/>
        <v>0</v>
      </c>
    </row>
    <row r="329" spans="2:74" ht="20.149999999999999" customHeight="1" x14ac:dyDescent="0.35">
      <c r="B329" s="147" t="s">
        <v>48</v>
      </c>
      <c r="C329" s="71"/>
      <c r="D329" s="326"/>
      <c r="E329" s="72" t="s">
        <v>39</v>
      </c>
      <c r="F329" s="151"/>
      <c r="G329" s="151"/>
      <c r="H329" s="151"/>
      <c r="I329" s="151"/>
      <c r="J329" s="151"/>
      <c r="K329" s="151"/>
      <c r="L329" s="151"/>
      <c r="M329" s="151"/>
      <c r="N329" s="151"/>
      <c r="O329" s="151"/>
      <c r="P329" s="151"/>
      <c r="Q329" s="151"/>
      <c r="R329" s="151"/>
      <c r="S329" s="151"/>
      <c r="T329" s="151"/>
      <c r="U329" s="151"/>
      <c r="V329" s="151"/>
      <c r="W329" s="151"/>
      <c r="X329" s="151"/>
      <c r="Y329" s="151"/>
      <c r="Z329" s="151"/>
      <c r="AA329" s="151"/>
      <c r="AB329" s="151"/>
      <c r="AC329" s="151"/>
      <c r="AD329" s="151"/>
      <c r="AE329" s="151"/>
      <c r="AF329" s="151"/>
      <c r="AG329" s="151"/>
      <c r="AH329" s="151"/>
      <c r="AI329" s="151"/>
      <c r="AJ329" s="151"/>
      <c r="AK329" s="151"/>
      <c r="AL329" s="151"/>
      <c r="AM329" s="151"/>
      <c r="AN329" s="151"/>
      <c r="AO329" s="151"/>
      <c r="AP329" s="151"/>
      <c r="AQ329" s="181"/>
      <c r="AR329" s="181"/>
      <c r="AS329" s="181"/>
      <c r="AT329" s="181"/>
      <c r="AU329" s="181"/>
      <c r="AV329" s="181"/>
      <c r="AW329" s="181"/>
      <c r="AX329" s="181"/>
      <c r="AY329" s="181"/>
      <c r="AZ329" s="181"/>
      <c r="BA329" s="181"/>
      <c r="BB329" s="181"/>
      <c r="BC329" s="181"/>
      <c r="BD329" s="181"/>
      <c r="BE329" s="181"/>
      <c r="BF329" s="181"/>
      <c r="BG329" s="181"/>
      <c r="BH329" s="181"/>
      <c r="BI329" s="181"/>
      <c r="BJ329" s="181"/>
      <c r="BK329" s="181"/>
      <c r="BL329" s="181"/>
      <c r="BM329" s="181"/>
      <c r="BN329" s="181"/>
      <c r="BO329" s="181"/>
      <c r="BP329" s="181"/>
      <c r="BQ329" s="181"/>
      <c r="BR329" s="73">
        <f t="shared" si="237"/>
        <v>0</v>
      </c>
      <c r="BS329" s="64">
        <f t="shared" ref="BS329" si="248">BS328*$BV$5</f>
        <v>0</v>
      </c>
      <c r="BT329" s="76"/>
      <c r="BU329" s="60">
        <f t="shared" si="239"/>
        <v>0</v>
      </c>
      <c r="BV329" s="61">
        <f t="shared" si="240"/>
        <v>0</v>
      </c>
    </row>
    <row r="330" spans="2:74" ht="20.149999999999999" customHeight="1" thickBot="1" x14ac:dyDescent="0.4">
      <c r="B330" s="62"/>
      <c r="C330" s="75"/>
      <c r="D330" s="327"/>
      <c r="E330" s="68" t="s">
        <v>50</v>
      </c>
      <c r="F330" s="151"/>
      <c r="G330" s="151"/>
      <c r="H330" s="151"/>
      <c r="I330" s="151"/>
      <c r="J330" s="151"/>
      <c r="K330" s="151"/>
      <c r="L330" s="151"/>
      <c r="M330" s="151"/>
      <c r="N330" s="151"/>
      <c r="O330" s="151"/>
      <c r="P330" s="151"/>
      <c r="Q330" s="151"/>
      <c r="R330" s="151"/>
      <c r="S330" s="151"/>
      <c r="T330" s="151"/>
      <c r="U330" s="151"/>
      <c r="V330" s="151"/>
      <c r="W330" s="151"/>
      <c r="X330" s="151"/>
      <c r="Y330" s="151"/>
      <c r="Z330" s="151"/>
      <c r="AA330" s="151"/>
      <c r="AB330" s="151"/>
      <c r="AC330" s="151"/>
      <c r="AD330" s="151"/>
      <c r="AE330" s="151"/>
      <c r="AF330" s="151"/>
      <c r="AG330" s="151"/>
      <c r="AH330" s="151"/>
      <c r="AI330" s="151"/>
      <c r="AJ330" s="151"/>
      <c r="AK330" s="151"/>
      <c r="AL330" s="151"/>
      <c r="AM330" s="151"/>
      <c r="AN330" s="151"/>
      <c r="AO330" s="151"/>
      <c r="AP330" s="151"/>
      <c r="AQ330" s="151"/>
      <c r="AR330" s="151"/>
      <c r="AS330" s="151"/>
      <c r="AT330" s="151"/>
      <c r="AU330" s="151"/>
      <c r="AV330" s="151"/>
      <c r="AW330" s="151"/>
      <c r="AX330" s="151"/>
      <c r="AY330" s="151"/>
      <c r="AZ330" s="151"/>
      <c r="BA330" s="151"/>
      <c r="BB330" s="151"/>
      <c r="BC330" s="151"/>
      <c r="BD330" s="151"/>
      <c r="BE330" s="151"/>
      <c r="BF330" s="151"/>
      <c r="BG330" s="151"/>
      <c r="BH330" s="151"/>
      <c r="BI330" s="151"/>
      <c r="BJ330" s="151"/>
      <c r="BK330" s="151"/>
      <c r="BL330" s="151"/>
      <c r="BM330" s="151"/>
      <c r="BN330" s="151"/>
      <c r="BO330" s="151"/>
      <c r="BP330" s="151"/>
      <c r="BQ330" s="151"/>
      <c r="BR330" s="74">
        <f t="shared" si="237"/>
        <v>0</v>
      </c>
      <c r="BS330" s="64">
        <f t="shared" ref="BS330" si="249">BS328*$BV$6</f>
        <v>0</v>
      </c>
      <c r="BT330" s="76"/>
      <c r="BU330" s="60">
        <f t="shared" si="239"/>
        <v>0</v>
      </c>
      <c r="BV330" s="61">
        <f t="shared" si="240"/>
        <v>0</v>
      </c>
    </row>
    <row r="331" spans="2:74" ht="20.149999999999999" customHeight="1" x14ac:dyDescent="0.35">
      <c r="B331" s="62" t="s">
        <v>37</v>
      </c>
      <c r="C331" s="65"/>
      <c r="D331" s="325"/>
      <c r="E331" s="70" t="s">
        <v>38</v>
      </c>
      <c r="F331" s="151"/>
      <c r="G331" s="151"/>
      <c r="H331" s="151"/>
      <c r="I331" s="151"/>
      <c r="J331" s="151"/>
      <c r="K331" s="151"/>
      <c r="L331" s="151"/>
      <c r="M331" s="151"/>
      <c r="N331" s="151"/>
      <c r="O331" s="151"/>
      <c r="P331" s="151"/>
      <c r="Q331" s="151"/>
      <c r="R331" s="151"/>
      <c r="S331" s="151"/>
      <c r="T331" s="151"/>
      <c r="U331" s="151"/>
      <c r="V331" s="151"/>
      <c r="W331" s="151"/>
      <c r="X331" s="151"/>
      <c r="Y331" s="151"/>
      <c r="Z331" s="151"/>
      <c r="AA331" s="151"/>
      <c r="AB331" s="151"/>
      <c r="AC331" s="151"/>
      <c r="AD331" s="151"/>
      <c r="AE331" s="151"/>
      <c r="AF331" s="151"/>
      <c r="AG331" s="151"/>
      <c r="AH331" s="151"/>
      <c r="AI331" s="151"/>
      <c r="AJ331" s="151"/>
      <c r="AK331" s="151"/>
      <c r="AL331" s="151"/>
      <c r="AM331" s="151"/>
      <c r="AN331" s="151"/>
      <c r="AO331" s="151"/>
      <c r="AP331" s="151"/>
      <c r="AQ331" s="149"/>
      <c r="AR331" s="149"/>
      <c r="AS331" s="149"/>
      <c r="AT331" s="149"/>
      <c r="AU331" s="149"/>
      <c r="AV331" s="149"/>
      <c r="AW331" s="149"/>
      <c r="AX331" s="149"/>
      <c r="AY331" s="149"/>
      <c r="AZ331" s="149"/>
      <c r="BA331" s="149"/>
      <c r="BB331" s="149"/>
      <c r="BC331" s="149"/>
      <c r="BD331" s="149"/>
      <c r="BE331" s="149"/>
      <c r="BF331" s="149"/>
      <c r="BG331" s="149"/>
      <c r="BH331" s="149"/>
      <c r="BI331" s="149"/>
      <c r="BJ331" s="149"/>
      <c r="BK331" s="149"/>
      <c r="BL331" s="149"/>
      <c r="BM331" s="149"/>
      <c r="BN331" s="149"/>
      <c r="BO331" s="149"/>
      <c r="BP331" s="149"/>
      <c r="BQ331" s="149"/>
      <c r="BR331" s="59">
        <f t="shared" si="237"/>
        <v>0</v>
      </c>
      <c r="BS331" s="63"/>
      <c r="BT331" s="76"/>
      <c r="BU331" s="60">
        <f t="shared" si="239"/>
        <v>0</v>
      </c>
      <c r="BV331" s="61">
        <f t="shared" si="240"/>
        <v>0</v>
      </c>
    </row>
    <row r="332" spans="2:74" ht="20.149999999999999" customHeight="1" x14ac:dyDescent="0.35">
      <c r="B332" s="147" t="s">
        <v>48</v>
      </c>
      <c r="C332" s="71"/>
      <c r="D332" s="326"/>
      <c r="E332" s="72" t="s">
        <v>39</v>
      </c>
      <c r="F332" s="151"/>
      <c r="G332" s="151"/>
      <c r="H332" s="151"/>
      <c r="I332" s="151"/>
      <c r="J332" s="151"/>
      <c r="K332" s="151"/>
      <c r="L332" s="151"/>
      <c r="M332" s="151"/>
      <c r="N332" s="151"/>
      <c r="O332" s="151"/>
      <c r="P332" s="151"/>
      <c r="Q332" s="151"/>
      <c r="R332" s="151"/>
      <c r="S332" s="151"/>
      <c r="T332" s="151"/>
      <c r="U332" s="151"/>
      <c r="V332" s="151"/>
      <c r="W332" s="151"/>
      <c r="X332" s="151"/>
      <c r="Y332" s="151"/>
      <c r="Z332" s="151"/>
      <c r="AA332" s="151"/>
      <c r="AB332" s="151"/>
      <c r="AC332" s="151"/>
      <c r="AD332" s="151"/>
      <c r="AE332" s="151"/>
      <c r="AF332" s="151"/>
      <c r="AG332" s="151"/>
      <c r="AH332" s="151"/>
      <c r="AI332" s="151"/>
      <c r="AJ332" s="151"/>
      <c r="AK332" s="151"/>
      <c r="AL332" s="151"/>
      <c r="AM332" s="151"/>
      <c r="AN332" s="151"/>
      <c r="AO332" s="151"/>
      <c r="AP332" s="151"/>
      <c r="AQ332" s="181"/>
      <c r="AR332" s="181"/>
      <c r="AS332" s="181"/>
      <c r="AT332" s="181"/>
      <c r="AU332" s="181"/>
      <c r="AV332" s="181"/>
      <c r="AW332" s="181"/>
      <c r="AX332" s="181"/>
      <c r="AY332" s="181"/>
      <c r="AZ332" s="181"/>
      <c r="BA332" s="181"/>
      <c r="BB332" s="181"/>
      <c r="BC332" s="181"/>
      <c r="BD332" s="181"/>
      <c r="BE332" s="181"/>
      <c r="BF332" s="181"/>
      <c r="BG332" s="181"/>
      <c r="BH332" s="181"/>
      <c r="BI332" s="181"/>
      <c r="BJ332" s="181"/>
      <c r="BK332" s="181"/>
      <c r="BL332" s="181"/>
      <c r="BM332" s="181"/>
      <c r="BN332" s="181"/>
      <c r="BO332" s="181"/>
      <c r="BP332" s="181"/>
      <c r="BQ332" s="181"/>
      <c r="BR332" s="73">
        <f t="shared" si="237"/>
        <v>0</v>
      </c>
      <c r="BS332" s="64">
        <f t="shared" ref="BS332" si="250">BS331*$BV$5</f>
        <v>0</v>
      </c>
      <c r="BT332" s="76"/>
      <c r="BU332" s="60">
        <f t="shared" si="239"/>
        <v>0</v>
      </c>
      <c r="BV332" s="61">
        <f t="shared" si="240"/>
        <v>0</v>
      </c>
    </row>
    <row r="333" spans="2:74" ht="20.149999999999999" customHeight="1" thickBot="1" x14ac:dyDescent="0.4">
      <c r="B333" s="62"/>
      <c r="C333" s="75"/>
      <c r="D333" s="327"/>
      <c r="E333" s="68" t="s">
        <v>50</v>
      </c>
      <c r="F333" s="151"/>
      <c r="G333" s="151"/>
      <c r="H333" s="151"/>
      <c r="I333" s="151"/>
      <c r="J333" s="151"/>
      <c r="K333" s="151"/>
      <c r="L333" s="151"/>
      <c r="M333" s="151"/>
      <c r="N333" s="151"/>
      <c r="O333" s="151"/>
      <c r="P333" s="151"/>
      <c r="Q333" s="151"/>
      <c r="R333" s="151"/>
      <c r="S333" s="151"/>
      <c r="T333" s="151"/>
      <c r="U333" s="151"/>
      <c r="V333" s="151"/>
      <c r="W333" s="151"/>
      <c r="X333" s="151"/>
      <c r="Y333" s="151"/>
      <c r="Z333" s="151"/>
      <c r="AA333" s="151"/>
      <c r="AB333" s="151"/>
      <c r="AC333" s="151"/>
      <c r="AD333" s="151"/>
      <c r="AE333" s="151"/>
      <c r="AF333" s="151"/>
      <c r="AG333" s="151"/>
      <c r="AH333" s="151"/>
      <c r="AI333" s="151"/>
      <c r="AJ333" s="151"/>
      <c r="AK333" s="151"/>
      <c r="AL333" s="151"/>
      <c r="AM333" s="151"/>
      <c r="AN333" s="151"/>
      <c r="AO333" s="151"/>
      <c r="AP333" s="151"/>
      <c r="AQ333" s="151"/>
      <c r="AR333" s="151"/>
      <c r="AS333" s="151"/>
      <c r="AT333" s="151"/>
      <c r="AU333" s="151"/>
      <c r="AV333" s="151"/>
      <c r="AW333" s="151"/>
      <c r="AX333" s="151"/>
      <c r="AY333" s="151"/>
      <c r="AZ333" s="151"/>
      <c r="BA333" s="151"/>
      <c r="BB333" s="151"/>
      <c r="BC333" s="151"/>
      <c r="BD333" s="151"/>
      <c r="BE333" s="151"/>
      <c r="BF333" s="151"/>
      <c r="BG333" s="151"/>
      <c r="BH333" s="151"/>
      <c r="BI333" s="151"/>
      <c r="BJ333" s="151"/>
      <c r="BK333" s="151"/>
      <c r="BL333" s="151"/>
      <c r="BM333" s="151"/>
      <c r="BN333" s="151"/>
      <c r="BO333" s="151"/>
      <c r="BP333" s="151"/>
      <c r="BQ333" s="151"/>
      <c r="BR333" s="74">
        <f t="shared" si="237"/>
        <v>0</v>
      </c>
      <c r="BS333" s="64">
        <f t="shared" ref="BS333" si="251">BS331*$BV$6</f>
        <v>0</v>
      </c>
      <c r="BT333" s="76"/>
      <c r="BU333" s="60">
        <f t="shared" si="239"/>
        <v>0</v>
      </c>
      <c r="BV333" s="61">
        <f t="shared" si="240"/>
        <v>0</v>
      </c>
    </row>
    <row r="334" spans="2:74" ht="20.149999999999999" customHeight="1" x14ac:dyDescent="0.35">
      <c r="B334" s="62" t="s">
        <v>37</v>
      </c>
      <c r="C334" s="65"/>
      <c r="D334" s="325"/>
      <c r="E334" s="70" t="s">
        <v>38</v>
      </c>
      <c r="F334" s="151"/>
      <c r="G334" s="151"/>
      <c r="H334" s="151"/>
      <c r="I334" s="151"/>
      <c r="J334" s="151"/>
      <c r="K334" s="151"/>
      <c r="L334" s="151"/>
      <c r="M334" s="151"/>
      <c r="N334" s="151"/>
      <c r="O334" s="151"/>
      <c r="P334" s="151"/>
      <c r="Q334" s="151"/>
      <c r="R334" s="151"/>
      <c r="S334" s="151"/>
      <c r="T334" s="151"/>
      <c r="U334" s="151"/>
      <c r="V334" s="151"/>
      <c r="W334" s="151"/>
      <c r="X334" s="151"/>
      <c r="Y334" s="151"/>
      <c r="Z334" s="151"/>
      <c r="AA334" s="151"/>
      <c r="AB334" s="151"/>
      <c r="AC334" s="151"/>
      <c r="AD334" s="151"/>
      <c r="AE334" s="151"/>
      <c r="AF334" s="151"/>
      <c r="AG334" s="151"/>
      <c r="AH334" s="151"/>
      <c r="AI334" s="151"/>
      <c r="AJ334" s="151"/>
      <c r="AK334" s="151"/>
      <c r="AL334" s="151"/>
      <c r="AM334" s="151"/>
      <c r="AN334" s="151"/>
      <c r="AO334" s="151"/>
      <c r="AP334" s="151"/>
      <c r="AQ334" s="149"/>
      <c r="AR334" s="149"/>
      <c r="AS334" s="149"/>
      <c r="AT334" s="149"/>
      <c r="AU334" s="149"/>
      <c r="AV334" s="149"/>
      <c r="AW334" s="149"/>
      <c r="AX334" s="149"/>
      <c r="AY334" s="149"/>
      <c r="AZ334" s="149"/>
      <c r="BA334" s="149"/>
      <c r="BB334" s="149"/>
      <c r="BC334" s="149"/>
      <c r="BD334" s="149"/>
      <c r="BE334" s="149"/>
      <c r="BF334" s="149"/>
      <c r="BG334" s="149"/>
      <c r="BH334" s="149"/>
      <c r="BI334" s="149"/>
      <c r="BJ334" s="149"/>
      <c r="BK334" s="149"/>
      <c r="BL334" s="149"/>
      <c r="BM334" s="149"/>
      <c r="BN334" s="149"/>
      <c r="BO334" s="149"/>
      <c r="BP334" s="149"/>
      <c r="BQ334" s="149"/>
      <c r="BR334" s="59">
        <f t="shared" si="237"/>
        <v>0</v>
      </c>
      <c r="BS334" s="63"/>
      <c r="BT334" s="76"/>
      <c r="BU334" s="60">
        <f t="shared" si="239"/>
        <v>0</v>
      </c>
      <c r="BV334" s="61">
        <f t="shared" si="240"/>
        <v>0</v>
      </c>
    </row>
    <row r="335" spans="2:74" ht="20.149999999999999" customHeight="1" x14ac:dyDescent="0.35">
      <c r="B335" s="147" t="s">
        <v>48</v>
      </c>
      <c r="C335" s="71"/>
      <c r="D335" s="326"/>
      <c r="E335" s="72" t="s">
        <v>39</v>
      </c>
      <c r="F335" s="151"/>
      <c r="G335" s="151"/>
      <c r="H335" s="151"/>
      <c r="I335" s="151"/>
      <c r="J335" s="151"/>
      <c r="K335" s="151"/>
      <c r="L335" s="151"/>
      <c r="M335" s="151"/>
      <c r="N335" s="151"/>
      <c r="O335" s="151"/>
      <c r="P335" s="151"/>
      <c r="Q335" s="151"/>
      <c r="R335" s="151"/>
      <c r="S335" s="151"/>
      <c r="T335" s="151"/>
      <c r="U335" s="151"/>
      <c r="V335" s="151"/>
      <c r="W335" s="151"/>
      <c r="X335" s="151"/>
      <c r="Y335" s="151"/>
      <c r="Z335" s="151"/>
      <c r="AA335" s="151"/>
      <c r="AB335" s="151"/>
      <c r="AC335" s="151"/>
      <c r="AD335" s="151"/>
      <c r="AE335" s="151"/>
      <c r="AF335" s="151"/>
      <c r="AG335" s="151"/>
      <c r="AH335" s="151"/>
      <c r="AI335" s="151"/>
      <c r="AJ335" s="151"/>
      <c r="AK335" s="151"/>
      <c r="AL335" s="151"/>
      <c r="AM335" s="151"/>
      <c r="AN335" s="151"/>
      <c r="AO335" s="151"/>
      <c r="AP335" s="151"/>
      <c r="AQ335" s="181"/>
      <c r="AR335" s="181"/>
      <c r="AS335" s="181"/>
      <c r="AT335" s="181"/>
      <c r="AU335" s="181"/>
      <c r="AV335" s="181"/>
      <c r="AW335" s="181"/>
      <c r="AX335" s="181"/>
      <c r="AY335" s="181"/>
      <c r="AZ335" s="181"/>
      <c r="BA335" s="181"/>
      <c r="BB335" s="181"/>
      <c r="BC335" s="181"/>
      <c r="BD335" s="181"/>
      <c r="BE335" s="181"/>
      <c r="BF335" s="181"/>
      <c r="BG335" s="181"/>
      <c r="BH335" s="181"/>
      <c r="BI335" s="181"/>
      <c r="BJ335" s="181"/>
      <c r="BK335" s="181"/>
      <c r="BL335" s="181"/>
      <c r="BM335" s="181"/>
      <c r="BN335" s="181"/>
      <c r="BO335" s="181"/>
      <c r="BP335" s="181"/>
      <c r="BQ335" s="181"/>
      <c r="BR335" s="73">
        <f t="shared" si="237"/>
        <v>0</v>
      </c>
      <c r="BS335" s="64">
        <f t="shared" ref="BS335" si="252">BS334*$BV$5</f>
        <v>0</v>
      </c>
      <c r="BT335" s="76"/>
      <c r="BU335" s="60">
        <f t="shared" si="239"/>
        <v>0</v>
      </c>
      <c r="BV335" s="61">
        <f t="shared" si="240"/>
        <v>0</v>
      </c>
    </row>
    <row r="336" spans="2:74" ht="20.149999999999999" customHeight="1" thickBot="1" x14ac:dyDescent="0.4">
      <c r="B336" s="62"/>
      <c r="C336" s="75"/>
      <c r="D336" s="327"/>
      <c r="E336" s="68" t="s">
        <v>50</v>
      </c>
      <c r="F336" s="151"/>
      <c r="G336" s="151"/>
      <c r="H336" s="151"/>
      <c r="I336" s="151"/>
      <c r="J336" s="151"/>
      <c r="K336" s="151"/>
      <c r="L336" s="151"/>
      <c r="M336" s="151"/>
      <c r="N336" s="151"/>
      <c r="O336" s="151"/>
      <c r="P336" s="151"/>
      <c r="Q336" s="151"/>
      <c r="R336" s="151"/>
      <c r="S336" s="151"/>
      <c r="T336" s="151"/>
      <c r="U336" s="151"/>
      <c r="V336" s="151"/>
      <c r="W336" s="151"/>
      <c r="X336" s="151"/>
      <c r="Y336" s="151"/>
      <c r="Z336" s="151"/>
      <c r="AA336" s="151"/>
      <c r="AB336" s="151"/>
      <c r="AC336" s="151"/>
      <c r="AD336" s="151"/>
      <c r="AE336" s="151"/>
      <c r="AF336" s="151"/>
      <c r="AG336" s="151"/>
      <c r="AH336" s="151"/>
      <c r="AI336" s="151"/>
      <c r="AJ336" s="151"/>
      <c r="AK336" s="151"/>
      <c r="AL336" s="151"/>
      <c r="AM336" s="151"/>
      <c r="AN336" s="151"/>
      <c r="AO336" s="151"/>
      <c r="AP336" s="151"/>
      <c r="AQ336" s="151"/>
      <c r="AR336" s="151"/>
      <c r="AS336" s="151"/>
      <c r="AT336" s="151"/>
      <c r="AU336" s="151"/>
      <c r="AV336" s="151"/>
      <c r="AW336" s="151"/>
      <c r="AX336" s="151"/>
      <c r="AY336" s="151"/>
      <c r="AZ336" s="151"/>
      <c r="BA336" s="151"/>
      <c r="BB336" s="151"/>
      <c r="BC336" s="151"/>
      <c r="BD336" s="151"/>
      <c r="BE336" s="151"/>
      <c r="BF336" s="151"/>
      <c r="BG336" s="151"/>
      <c r="BH336" s="151"/>
      <c r="BI336" s="151"/>
      <c r="BJ336" s="151"/>
      <c r="BK336" s="151"/>
      <c r="BL336" s="151"/>
      <c r="BM336" s="151"/>
      <c r="BN336" s="151"/>
      <c r="BO336" s="151"/>
      <c r="BP336" s="151"/>
      <c r="BQ336" s="151"/>
      <c r="BR336" s="74">
        <f t="shared" si="237"/>
        <v>0</v>
      </c>
      <c r="BS336" s="64">
        <f t="shared" ref="BS336" si="253">BS334*$BV$6</f>
        <v>0</v>
      </c>
      <c r="BT336" s="76"/>
      <c r="BU336" s="60">
        <f t="shared" si="239"/>
        <v>0</v>
      </c>
      <c r="BV336" s="61">
        <f t="shared" si="240"/>
        <v>0</v>
      </c>
    </row>
    <row r="337" spans="2:74" ht="20.149999999999999" customHeight="1" x14ac:dyDescent="0.35">
      <c r="B337" s="62" t="s">
        <v>37</v>
      </c>
      <c r="C337" s="65"/>
      <c r="D337" s="325"/>
      <c r="E337" s="70" t="s">
        <v>38</v>
      </c>
      <c r="F337" s="151"/>
      <c r="G337" s="151"/>
      <c r="H337" s="151"/>
      <c r="I337" s="151"/>
      <c r="J337" s="151"/>
      <c r="K337" s="151"/>
      <c r="L337" s="151"/>
      <c r="M337" s="151"/>
      <c r="N337" s="151"/>
      <c r="O337" s="151"/>
      <c r="P337" s="151"/>
      <c r="Q337" s="151"/>
      <c r="R337" s="151"/>
      <c r="S337" s="151"/>
      <c r="T337" s="151"/>
      <c r="U337" s="151"/>
      <c r="V337" s="151"/>
      <c r="W337" s="151"/>
      <c r="X337" s="151"/>
      <c r="Y337" s="151"/>
      <c r="Z337" s="151"/>
      <c r="AA337" s="151"/>
      <c r="AB337" s="151"/>
      <c r="AC337" s="151"/>
      <c r="AD337" s="151"/>
      <c r="AE337" s="151"/>
      <c r="AF337" s="151"/>
      <c r="AG337" s="151"/>
      <c r="AH337" s="151"/>
      <c r="AI337" s="151"/>
      <c r="AJ337" s="151"/>
      <c r="AK337" s="151"/>
      <c r="AL337" s="151"/>
      <c r="AM337" s="151"/>
      <c r="AN337" s="151"/>
      <c r="AO337" s="151"/>
      <c r="AP337" s="151"/>
      <c r="AQ337" s="149"/>
      <c r="AR337" s="149"/>
      <c r="AS337" s="149"/>
      <c r="AT337" s="149"/>
      <c r="AU337" s="149"/>
      <c r="AV337" s="149"/>
      <c r="AW337" s="149"/>
      <c r="AX337" s="149"/>
      <c r="AY337" s="149"/>
      <c r="AZ337" s="149"/>
      <c r="BA337" s="149"/>
      <c r="BB337" s="149"/>
      <c r="BC337" s="149"/>
      <c r="BD337" s="149"/>
      <c r="BE337" s="149"/>
      <c r="BF337" s="149"/>
      <c r="BG337" s="149"/>
      <c r="BH337" s="149"/>
      <c r="BI337" s="149"/>
      <c r="BJ337" s="149"/>
      <c r="BK337" s="149"/>
      <c r="BL337" s="149"/>
      <c r="BM337" s="149"/>
      <c r="BN337" s="149"/>
      <c r="BO337" s="149"/>
      <c r="BP337" s="149"/>
      <c r="BQ337" s="149"/>
      <c r="BR337" s="59">
        <f t="shared" si="237"/>
        <v>0</v>
      </c>
      <c r="BS337" s="63"/>
      <c r="BT337" s="76"/>
      <c r="BU337" s="60">
        <f t="shared" si="239"/>
        <v>0</v>
      </c>
      <c r="BV337" s="61">
        <f t="shared" si="240"/>
        <v>0</v>
      </c>
    </row>
    <row r="338" spans="2:74" ht="20.149999999999999" customHeight="1" x14ac:dyDescent="0.35">
      <c r="B338" s="147" t="s">
        <v>48</v>
      </c>
      <c r="C338" s="71"/>
      <c r="D338" s="326"/>
      <c r="E338" s="72" t="s">
        <v>39</v>
      </c>
      <c r="F338" s="151"/>
      <c r="G338" s="151"/>
      <c r="H338" s="151"/>
      <c r="I338" s="151"/>
      <c r="J338" s="151"/>
      <c r="K338" s="151"/>
      <c r="L338" s="151"/>
      <c r="M338" s="151"/>
      <c r="N338" s="151"/>
      <c r="O338" s="151"/>
      <c r="P338" s="151"/>
      <c r="Q338" s="151"/>
      <c r="R338" s="151"/>
      <c r="S338" s="151"/>
      <c r="T338" s="151"/>
      <c r="U338" s="151"/>
      <c r="V338" s="151"/>
      <c r="W338" s="151"/>
      <c r="X338" s="151"/>
      <c r="Y338" s="151"/>
      <c r="Z338" s="151"/>
      <c r="AA338" s="151"/>
      <c r="AB338" s="151"/>
      <c r="AC338" s="151"/>
      <c r="AD338" s="151"/>
      <c r="AE338" s="151"/>
      <c r="AF338" s="151"/>
      <c r="AG338" s="151"/>
      <c r="AH338" s="151"/>
      <c r="AI338" s="151"/>
      <c r="AJ338" s="151"/>
      <c r="AK338" s="151"/>
      <c r="AL338" s="151"/>
      <c r="AM338" s="151"/>
      <c r="AN338" s="151"/>
      <c r="AO338" s="151"/>
      <c r="AP338" s="151"/>
      <c r="AQ338" s="181"/>
      <c r="AR338" s="181"/>
      <c r="AS338" s="181"/>
      <c r="AT338" s="181"/>
      <c r="AU338" s="181"/>
      <c r="AV338" s="181"/>
      <c r="AW338" s="181"/>
      <c r="AX338" s="181"/>
      <c r="AY338" s="181"/>
      <c r="AZ338" s="181"/>
      <c r="BA338" s="181"/>
      <c r="BB338" s="181"/>
      <c r="BC338" s="181"/>
      <c r="BD338" s="181"/>
      <c r="BE338" s="181"/>
      <c r="BF338" s="181"/>
      <c r="BG338" s="181"/>
      <c r="BH338" s="181"/>
      <c r="BI338" s="181"/>
      <c r="BJ338" s="181"/>
      <c r="BK338" s="181"/>
      <c r="BL338" s="181"/>
      <c r="BM338" s="181"/>
      <c r="BN338" s="181"/>
      <c r="BO338" s="181"/>
      <c r="BP338" s="181"/>
      <c r="BQ338" s="181"/>
      <c r="BR338" s="73">
        <f t="shared" si="237"/>
        <v>0</v>
      </c>
      <c r="BS338" s="64">
        <f t="shared" ref="BS338" si="254">BS337*$BV$5</f>
        <v>0</v>
      </c>
      <c r="BT338" s="76"/>
      <c r="BU338" s="60">
        <f t="shared" si="239"/>
        <v>0</v>
      </c>
      <c r="BV338" s="61">
        <f t="shared" si="240"/>
        <v>0</v>
      </c>
    </row>
    <row r="339" spans="2:74" ht="20.149999999999999" customHeight="1" thickBot="1" x14ac:dyDescent="0.4">
      <c r="B339" s="62"/>
      <c r="C339" s="75"/>
      <c r="D339" s="327"/>
      <c r="E339" s="68" t="s">
        <v>50</v>
      </c>
      <c r="F339" s="151"/>
      <c r="G339" s="151"/>
      <c r="H339" s="151"/>
      <c r="I339" s="151"/>
      <c r="J339" s="151"/>
      <c r="K339" s="151"/>
      <c r="L339" s="151"/>
      <c r="M339" s="151"/>
      <c r="N339" s="151"/>
      <c r="O339" s="151"/>
      <c r="P339" s="151"/>
      <c r="Q339" s="151"/>
      <c r="R339" s="151"/>
      <c r="S339" s="151"/>
      <c r="T339" s="151"/>
      <c r="U339" s="151"/>
      <c r="V339" s="151"/>
      <c r="W339" s="151"/>
      <c r="X339" s="151"/>
      <c r="Y339" s="151"/>
      <c r="Z339" s="151"/>
      <c r="AA339" s="151"/>
      <c r="AB339" s="151"/>
      <c r="AC339" s="151"/>
      <c r="AD339" s="151"/>
      <c r="AE339" s="151"/>
      <c r="AF339" s="151"/>
      <c r="AG339" s="151"/>
      <c r="AH339" s="151"/>
      <c r="AI339" s="151"/>
      <c r="AJ339" s="151"/>
      <c r="AK339" s="151"/>
      <c r="AL339" s="151"/>
      <c r="AM339" s="151"/>
      <c r="AN339" s="151"/>
      <c r="AO339" s="151"/>
      <c r="AP339" s="151"/>
      <c r="AQ339" s="151"/>
      <c r="AR339" s="151"/>
      <c r="AS339" s="151"/>
      <c r="AT339" s="151"/>
      <c r="AU339" s="151"/>
      <c r="AV339" s="151"/>
      <c r="AW339" s="151"/>
      <c r="AX339" s="151"/>
      <c r="AY339" s="151"/>
      <c r="AZ339" s="151"/>
      <c r="BA339" s="151"/>
      <c r="BB339" s="151"/>
      <c r="BC339" s="151"/>
      <c r="BD339" s="151"/>
      <c r="BE339" s="151"/>
      <c r="BF339" s="151"/>
      <c r="BG339" s="151"/>
      <c r="BH339" s="151"/>
      <c r="BI339" s="151"/>
      <c r="BJ339" s="151"/>
      <c r="BK339" s="151"/>
      <c r="BL339" s="151"/>
      <c r="BM339" s="151"/>
      <c r="BN339" s="151"/>
      <c r="BO339" s="151"/>
      <c r="BP339" s="151"/>
      <c r="BQ339" s="151"/>
      <c r="BR339" s="74">
        <f t="shared" si="237"/>
        <v>0</v>
      </c>
      <c r="BS339" s="64">
        <f t="shared" ref="BS339" si="255">BS337*$BV$6</f>
        <v>0</v>
      </c>
      <c r="BT339" s="76"/>
      <c r="BU339" s="60">
        <f t="shared" si="239"/>
        <v>0</v>
      </c>
      <c r="BV339" s="61">
        <f t="shared" si="240"/>
        <v>0</v>
      </c>
    </row>
    <row r="340" spans="2:74" ht="20.149999999999999" customHeight="1" x14ac:dyDescent="0.35">
      <c r="B340" s="62" t="s">
        <v>37</v>
      </c>
      <c r="C340" s="65"/>
      <c r="D340" s="325"/>
      <c r="E340" s="70" t="s">
        <v>38</v>
      </c>
      <c r="F340" s="151"/>
      <c r="G340" s="151"/>
      <c r="H340" s="151"/>
      <c r="I340" s="151"/>
      <c r="J340" s="151"/>
      <c r="K340" s="151"/>
      <c r="L340" s="151"/>
      <c r="M340" s="151"/>
      <c r="N340" s="151"/>
      <c r="O340" s="151"/>
      <c r="P340" s="151"/>
      <c r="Q340" s="151"/>
      <c r="R340" s="151"/>
      <c r="S340" s="151"/>
      <c r="T340" s="151"/>
      <c r="U340" s="151"/>
      <c r="V340" s="151"/>
      <c r="W340" s="151"/>
      <c r="X340" s="151"/>
      <c r="Y340" s="151"/>
      <c r="Z340" s="151"/>
      <c r="AA340" s="151"/>
      <c r="AB340" s="151"/>
      <c r="AC340" s="151"/>
      <c r="AD340" s="151"/>
      <c r="AE340" s="151"/>
      <c r="AF340" s="151"/>
      <c r="AG340" s="151"/>
      <c r="AH340" s="151"/>
      <c r="AI340" s="151"/>
      <c r="AJ340" s="151"/>
      <c r="AK340" s="151"/>
      <c r="AL340" s="151"/>
      <c r="AM340" s="151"/>
      <c r="AN340" s="151"/>
      <c r="AO340" s="151"/>
      <c r="AP340" s="151"/>
      <c r="AQ340" s="149"/>
      <c r="AR340" s="149"/>
      <c r="AS340" s="149"/>
      <c r="AT340" s="149"/>
      <c r="AU340" s="149"/>
      <c r="AV340" s="149"/>
      <c r="AW340" s="149"/>
      <c r="AX340" s="149"/>
      <c r="AY340" s="149"/>
      <c r="AZ340" s="149"/>
      <c r="BA340" s="149"/>
      <c r="BB340" s="149"/>
      <c r="BC340" s="149"/>
      <c r="BD340" s="149"/>
      <c r="BE340" s="149"/>
      <c r="BF340" s="149"/>
      <c r="BG340" s="149"/>
      <c r="BH340" s="149"/>
      <c r="BI340" s="149"/>
      <c r="BJ340" s="149"/>
      <c r="BK340" s="149"/>
      <c r="BL340" s="149"/>
      <c r="BM340" s="149"/>
      <c r="BN340" s="149"/>
      <c r="BO340" s="149"/>
      <c r="BP340" s="149"/>
      <c r="BQ340" s="149"/>
      <c r="BR340" s="59">
        <f t="shared" si="237"/>
        <v>0</v>
      </c>
      <c r="BS340" s="63"/>
      <c r="BT340" s="76"/>
      <c r="BU340" s="60">
        <f t="shared" si="239"/>
        <v>0</v>
      </c>
      <c r="BV340" s="61">
        <f t="shared" si="240"/>
        <v>0</v>
      </c>
    </row>
    <row r="341" spans="2:74" ht="20.149999999999999" customHeight="1" x14ac:dyDescent="0.35">
      <c r="B341" s="147" t="s">
        <v>48</v>
      </c>
      <c r="C341" s="71"/>
      <c r="D341" s="326"/>
      <c r="E341" s="72" t="s">
        <v>39</v>
      </c>
      <c r="F341" s="151"/>
      <c r="G341" s="151"/>
      <c r="H341" s="151"/>
      <c r="I341" s="151"/>
      <c r="J341" s="151"/>
      <c r="K341" s="151"/>
      <c r="L341" s="151"/>
      <c r="M341" s="151"/>
      <c r="N341" s="151"/>
      <c r="O341" s="151"/>
      <c r="P341" s="151"/>
      <c r="Q341" s="151"/>
      <c r="R341" s="151"/>
      <c r="S341" s="151"/>
      <c r="T341" s="151"/>
      <c r="U341" s="151"/>
      <c r="V341" s="151"/>
      <c r="W341" s="151"/>
      <c r="X341" s="151"/>
      <c r="Y341" s="151"/>
      <c r="Z341" s="151"/>
      <c r="AA341" s="151"/>
      <c r="AB341" s="151"/>
      <c r="AC341" s="151"/>
      <c r="AD341" s="151"/>
      <c r="AE341" s="151"/>
      <c r="AF341" s="151"/>
      <c r="AG341" s="151"/>
      <c r="AH341" s="151"/>
      <c r="AI341" s="151"/>
      <c r="AJ341" s="151"/>
      <c r="AK341" s="151"/>
      <c r="AL341" s="151"/>
      <c r="AM341" s="151"/>
      <c r="AN341" s="151"/>
      <c r="AO341" s="151"/>
      <c r="AP341" s="151"/>
      <c r="AQ341" s="181"/>
      <c r="AR341" s="181"/>
      <c r="AS341" s="181"/>
      <c r="AT341" s="181"/>
      <c r="AU341" s="181"/>
      <c r="AV341" s="181"/>
      <c r="AW341" s="181"/>
      <c r="AX341" s="181"/>
      <c r="AY341" s="181"/>
      <c r="AZ341" s="181"/>
      <c r="BA341" s="181"/>
      <c r="BB341" s="181"/>
      <c r="BC341" s="181"/>
      <c r="BD341" s="181"/>
      <c r="BE341" s="181"/>
      <c r="BF341" s="181"/>
      <c r="BG341" s="181"/>
      <c r="BH341" s="181"/>
      <c r="BI341" s="181"/>
      <c r="BJ341" s="181"/>
      <c r="BK341" s="181"/>
      <c r="BL341" s="181"/>
      <c r="BM341" s="181"/>
      <c r="BN341" s="181"/>
      <c r="BO341" s="181"/>
      <c r="BP341" s="181"/>
      <c r="BQ341" s="181"/>
      <c r="BR341" s="73">
        <f t="shared" si="237"/>
        <v>0</v>
      </c>
      <c r="BS341" s="64">
        <f t="shared" ref="BS341" si="256">BS340*$BV$5</f>
        <v>0</v>
      </c>
      <c r="BT341" s="76"/>
      <c r="BU341" s="60">
        <f t="shared" si="239"/>
        <v>0</v>
      </c>
      <c r="BV341" s="61">
        <f t="shared" si="240"/>
        <v>0</v>
      </c>
    </row>
    <row r="342" spans="2:74" ht="20.149999999999999" customHeight="1" thickBot="1" x14ac:dyDescent="0.4">
      <c r="B342" s="62"/>
      <c r="C342" s="75"/>
      <c r="D342" s="327"/>
      <c r="E342" s="68" t="s">
        <v>50</v>
      </c>
      <c r="F342" s="151"/>
      <c r="G342" s="151"/>
      <c r="H342" s="151"/>
      <c r="I342" s="151"/>
      <c r="J342" s="151"/>
      <c r="K342" s="151"/>
      <c r="L342" s="151"/>
      <c r="M342" s="151"/>
      <c r="N342" s="151"/>
      <c r="O342" s="151"/>
      <c r="P342" s="151"/>
      <c r="Q342" s="151"/>
      <c r="R342" s="151"/>
      <c r="S342" s="151"/>
      <c r="T342" s="151"/>
      <c r="U342" s="151"/>
      <c r="V342" s="151"/>
      <c r="W342" s="151"/>
      <c r="X342" s="151"/>
      <c r="Y342" s="151"/>
      <c r="Z342" s="151"/>
      <c r="AA342" s="151"/>
      <c r="AB342" s="151"/>
      <c r="AC342" s="151"/>
      <c r="AD342" s="151"/>
      <c r="AE342" s="151"/>
      <c r="AF342" s="151"/>
      <c r="AG342" s="151"/>
      <c r="AH342" s="151"/>
      <c r="AI342" s="151"/>
      <c r="AJ342" s="151"/>
      <c r="AK342" s="151"/>
      <c r="AL342" s="151"/>
      <c r="AM342" s="151"/>
      <c r="AN342" s="151"/>
      <c r="AO342" s="151"/>
      <c r="AP342" s="151"/>
      <c r="AQ342" s="151"/>
      <c r="AR342" s="151"/>
      <c r="AS342" s="151"/>
      <c r="AT342" s="151"/>
      <c r="AU342" s="151"/>
      <c r="AV342" s="151"/>
      <c r="AW342" s="151"/>
      <c r="AX342" s="151"/>
      <c r="AY342" s="151"/>
      <c r="AZ342" s="151"/>
      <c r="BA342" s="151"/>
      <c r="BB342" s="151"/>
      <c r="BC342" s="151"/>
      <c r="BD342" s="151"/>
      <c r="BE342" s="151"/>
      <c r="BF342" s="151"/>
      <c r="BG342" s="151"/>
      <c r="BH342" s="151"/>
      <c r="BI342" s="151"/>
      <c r="BJ342" s="151"/>
      <c r="BK342" s="151"/>
      <c r="BL342" s="151"/>
      <c r="BM342" s="151"/>
      <c r="BN342" s="151"/>
      <c r="BO342" s="151"/>
      <c r="BP342" s="151"/>
      <c r="BQ342" s="151"/>
      <c r="BR342" s="74">
        <f t="shared" si="237"/>
        <v>0</v>
      </c>
      <c r="BS342" s="64">
        <f t="shared" ref="BS342" si="257">BS340*$BV$6</f>
        <v>0</v>
      </c>
      <c r="BT342" s="76"/>
      <c r="BU342" s="60">
        <f t="shared" si="239"/>
        <v>0</v>
      </c>
      <c r="BV342" s="61">
        <f t="shared" si="240"/>
        <v>0</v>
      </c>
    </row>
    <row r="343" spans="2:74" ht="20.149999999999999" customHeight="1" x14ac:dyDescent="0.35">
      <c r="B343" s="62" t="s">
        <v>37</v>
      </c>
      <c r="C343" s="65"/>
      <c r="D343" s="325"/>
      <c r="E343" s="70" t="s">
        <v>38</v>
      </c>
      <c r="F343" s="151"/>
      <c r="G343" s="151"/>
      <c r="H343" s="151"/>
      <c r="I343" s="151"/>
      <c r="J343" s="151"/>
      <c r="K343" s="151"/>
      <c r="L343" s="151"/>
      <c r="M343" s="151"/>
      <c r="N343" s="151"/>
      <c r="O343" s="151"/>
      <c r="P343" s="151"/>
      <c r="Q343" s="151"/>
      <c r="R343" s="151"/>
      <c r="S343" s="151"/>
      <c r="T343" s="151"/>
      <c r="U343" s="151"/>
      <c r="V343" s="151"/>
      <c r="W343" s="151"/>
      <c r="X343" s="151"/>
      <c r="Y343" s="151"/>
      <c r="Z343" s="151"/>
      <c r="AA343" s="151"/>
      <c r="AB343" s="151"/>
      <c r="AC343" s="151"/>
      <c r="AD343" s="151"/>
      <c r="AE343" s="151"/>
      <c r="AF343" s="151"/>
      <c r="AG343" s="151"/>
      <c r="AH343" s="151"/>
      <c r="AI343" s="151"/>
      <c r="AJ343" s="151"/>
      <c r="AK343" s="151"/>
      <c r="AL343" s="151"/>
      <c r="AM343" s="151"/>
      <c r="AN343" s="151"/>
      <c r="AO343" s="151"/>
      <c r="AP343" s="151"/>
      <c r="AQ343" s="149"/>
      <c r="AR343" s="149"/>
      <c r="AS343" s="149"/>
      <c r="AT343" s="149"/>
      <c r="AU343" s="149"/>
      <c r="AV343" s="149"/>
      <c r="AW343" s="149"/>
      <c r="AX343" s="149"/>
      <c r="AY343" s="149"/>
      <c r="AZ343" s="149"/>
      <c r="BA343" s="149"/>
      <c r="BB343" s="149"/>
      <c r="BC343" s="149"/>
      <c r="BD343" s="149"/>
      <c r="BE343" s="149"/>
      <c r="BF343" s="149"/>
      <c r="BG343" s="149"/>
      <c r="BH343" s="149"/>
      <c r="BI343" s="149"/>
      <c r="BJ343" s="149"/>
      <c r="BK343" s="149"/>
      <c r="BL343" s="149"/>
      <c r="BM343" s="149"/>
      <c r="BN343" s="149"/>
      <c r="BO343" s="149"/>
      <c r="BP343" s="149"/>
      <c r="BQ343" s="149"/>
      <c r="BR343" s="59">
        <f t="shared" si="237"/>
        <v>0</v>
      </c>
      <c r="BS343" s="63"/>
      <c r="BT343" s="76"/>
      <c r="BU343" s="60">
        <f t="shared" si="239"/>
        <v>0</v>
      </c>
      <c r="BV343" s="61">
        <f t="shared" si="240"/>
        <v>0</v>
      </c>
    </row>
    <row r="344" spans="2:74" ht="20.149999999999999" customHeight="1" x14ac:dyDescent="0.35">
      <c r="B344" s="147" t="s">
        <v>48</v>
      </c>
      <c r="C344" s="71"/>
      <c r="D344" s="326"/>
      <c r="E344" s="72" t="s">
        <v>39</v>
      </c>
      <c r="F344" s="151"/>
      <c r="G344" s="151"/>
      <c r="H344" s="151"/>
      <c r="I344" s="151"/>
      <c r="J344" s="151"/>
      <c r="K344" s="151"/>
      <c r="L344" s="151"/>
      <c r="M344" s="151"/>
      <c r="N344" s="151"/>
      <c r="O344" s="151"/>
      <c r="P344" s="151"/>
      <c r="Q344" s="151"/>
      <c r="R344" s="151"/>
      <c r="S344" s="151"/>
      <c r="T344" s="151"/>
      <c r="U344" s="151"/>
      <c r="V344" s="151"/>
      <c r="W344" s="151"/>
      <c r="X344" s="151"/>
      <c r="Y344" s="151"/>
      <c r="Z344" s="151"/>
      <c r="AA344" s="151"/>
      <c r="AB344" s="151"/>
      <c r="AC344" s="151"/>
      <c r="AD344" s="151"/>
      <c r="AE344" s="151"/>
      <c r="AF344" s="151"/>
      <c r="AG344" s="151"/>
      <c r="AH344" s="151"/>
      <c r="AI344" s="151"/>
      <c r="AJ344" s="151"/>
      <c r="AK344" s="151"/>
      <c r="AL344" s="151"/>
      <c r="AM344" s="151"/>
      <c r="AN344" s="151"/>
      <c r="AO344" s="151"/>
      <c r="AP344" s="151"/>
      <c r="AQ344" s="181"/>
      <c r="AR344" s="181"/>
      <c r="AS344" s="181"/>
      <c r="AT344" s="181"/>
      <c r="AU344" s="181"/>
      <c r="AV344" s="181"/>
      <c r="AW344" s="181"/>
      <c r="AX344" s="181"/>
      <c r="AY344" s="181"/>
      <c r="AZ344" s="181"/>
      <c r="BA344" s="181"/>
      <c r="BB344" s="181"/>
      <c r="BC344" s="181"/>
      <c r="BD344" s="181"/>
      <c r="BE344" s="181"/>
      <c r="BF344" s="181"/>
      <c r="BG344" s="181"/>
      <c r="BH344" s="181"/>
      <c r="BI344" s="181"/>
      <c r="BJ344" s="181"/>
      <c r="BK344" s="181"/>
      <c r="BL344" s="181"/>
      <c r="BM344" s="181"/>
      <c r="BN344" s="181"/>
      <c r="BO344" s="181"/>
      <c r="BP344" s="181"/>
      <c r="BQ344" s="181"/>
      <c r="BR344" s="73">
        <f t="shared" si="237"/>
        <v>0</v>
      </c>
      <c r="BS344" s="64">
        <f t="shared" ref="BS344" si="258">BS343*$BV$5</f>
        <v>0</v>
      </c>
      <c r="BT344" s="76"/>
      <c r="BU344" s="60">
        <f t="shared" si="239"/>
        <v>0</v>
      </c>
      <c r="BV344" s="61">
        <f t="shared" si="240"/>
        <v>0</v>
      </c>
    </row>
    <row r="345" spans="2:74" ht="20.149999999999999" customHeight="1" thickBot="1" x14ac:dyDescent="0.4">
      <c r="B345" s="62"/>
      <c r="C345" s="75"/>
      <c r="D345" s="327"/>
      <c r="E345" s="68" t="s">
        <v>50</v>
      </c>
      <c r="F345" s="151"/>
      <c r="G345" s="151"/>
      <c r="H345" s="151"/>
      <c r="I345" s="151"/>
      <c r="J345" s="151"/>
      <c r="K345" s="151"/>
      <c r="L345" s="151"/>
      <c r="M345" s="151"/>
      <c r="N345" s="151"/>
      <c r="O345" s="151"/>
      <c r="P345" s="151"/>
      <c r="Q345" s="151"/>
      <c r="R345" s="151"/>
      <c r="S345" s="151"/>
      <c r="T345" s="151"/>
      <c r="U345" s="151"/>
      <c r="V345" s="151"/>
      <c r="W345" s="151"/>
      <c r="X345" s="151"/>
      <c r="Y345" s="151"/>
      <c r="Z345" s="151"/>
      <c r="AA345" s="151"/>
      <c r="AB345" s="151"/>
      <c r="AC345" s="151"/>
      <c r="AD345" s="151"/>
      <c r="AE345" s="151"/>
      <c r="AF345" s="151"/>
      <c r="AG345" s="151"/>
      <c r="AH345" s="151"/>
      <c r="AI345" s="151"/>
      <c r="AJ345" s="151"/>
      <c r="AK345" s="151"/>
      <c r="AL345" s="151"/>
      <c r="AM345" s="151"/>
      <c r="AN345" s="151"/>
      <c r="AO345" s="151"/>
      <c r="AP345" s="151"/>
      <c r="AQ345" s="151"/>
      <c r="AR345" s="151"/>
      <c r="AS345" s="151"/>
      <c r="AT345" s="151"/>
      <c r="AU345" s="151"/>
      <c r="AV345" s="151"/>
      <c r="AW345" s="151"/>
      <c r="AX345" s="151"/>
      <c r="AY345" s="151"/>
      <c r="AZ345" s="151"/>
      <c r="BA345" s="151"/>
      <c r="BB345" s="151"/>
      <c r="BC345" s="151"/>
      <c r="BD345" s="151"/>
      <c r="BE345" s="151"/>
      <c r="BF345" s="151"/>
      <c r="BG345" s="151"/>
      <c r="BH345" s="151"/>
      <c r="BI345" s="151"/>
      <c r="BJ345" s="151"/>
      <c r="BK345" s="151"/>
      <c r="BL345" s="151"/>
      <c r="BM345" s="151"/>
      <c r="BN345" s="151"/>
      <c r="BO345" s="151"/>
      <c r="BP345" s="151"/>
      <c r="BQ345" s="151"/>
      <c r="BR345" s="74">
        <f t="shared" si="237"/>
        <v>0</v>
      </c>
      <c r="BS345" s="64">
        <f t="shared" ref="BS345" si="259">BS343*$BV$6</f>
        <v>0</v>
      </c>
      <c r="BT345" s="76"/>
      <c r="BU345" s="60">
        <f t="shared" si="239"/>
        <v>0</v>
      </c>
      <c r="BV345" s="61">
        <f t="shared" si="240"/>
        <v>0</v>
      </c>
    </row>
    <row r="346" spans="2:74" ht="20.149999999999999" customHeight="1" x14ac:dyDescent="0.35">
      <c r="B346" s="62" t="s">
        <v>37</v>
      </c>
      <c r="C346" s="65"/>
      <c r="D346" s="325"/>
      <c r="E346" s="70" t="s">
        <v>38</v>
      </c>
      <c r="F346" s="151"/>
      <c r="G346" s="151"/>
      <c r="H346" s="151"/>
      <c r="I346" s="151"/>
      <c r="J346" s="151"/>
      <c r="K346" s="151"/>
      <c r="L346" s="151"/>
      <c r="M346" s="151"/>
      <c r="N346" s="151"/>
      <c r="O346" s="151"/>
      <c r="P346" s="151"/>
      <c r="Q346" s="151"/>
      <c r="R346" s="151"/>
      <c r="S346" s="151"/>
      <c r="T346" s="151"/>
      <c r="U346" s="151"/>
      <c r="V346" s="151"/>
      <c r="W346" s="151"/>
      <c r="X346" s="151"/>
      <c r="Y346" s="151"/>
      <c r="Z346" s="151"/>
      <c r="AA346" s="151"/>
      <c r="AB346" s="151"/>
      <c r="AC346" s="151"/>
      <c r="AD346" s="151"/>
      <c r="AE346" s="151"/>
      <c r="AF346" s="151"/>
      <c r="AG346" s="151"/>
      <c r="AH346" s="151"/>
      <c r="AI346" s="151"/>
      <c r="AJ346" s="151"/>
      <c r="AK346" s="151"/>
      <c r="AL346" s="151"/>
      <c r="AM346" s="151"/>
      <c r="AN346" s="151"/>
      <c r="AO346" s="151"/>
      <c r="AP346" s="151"/>
      <c r="AQ346" s="149"/>
      <c r="AR346" s="149"/>
      <c r="AS346" s="149"/>
      <c r="AT346" s="149"/>
      <c r="AU346" s="149"/>
      <c r="AV346" s="149"/>
      <c r="AW346" s="149"/>
      <c r="AX346" s="149"/>
      <c r="AY346" s="149"/>
      <c r="AZ346" s="149"/>
      <c r="BA346" s="149"/>
      <c r="BB346" s="149"/>
      <c r="BC346" s="149"/>
      <c r="BD346" s="149"/>
      <c r="BE346" s="149"/>
      <c r="BF346" s="149"/>
      <c r="BG346" s="149"/>
      <c r="BH346" s="149"/>
      <c r="BI346" s="149"/>
      <c r="BJ346" s="149"/>
      <c r="BK346" s="149"/>
      <c r="BL346" s="149"/>
      <c r="BM346" s="149"/>
      <c r="BN346" s="149"/>
      <c r="BO346" s="149"/>
      <c r="BP346" s="149"/>
      <c r="BQ346" s="149"/>
      <c r="BR346" s="59">
        <f t="shared" si="237"/>
        <v>0</v>
      </c>
      <c r="BS346" s="63"/>
      <c r="BT346" s="76"/>
      <c r="BU346" s="60">
        <f t="shared" si="239"/>
        <v>0</v>
      </c>
      <c r="BV346" s="61">
        <f t="shared" si="240"/>
        <v>0</v>
      </c>
    </row>
    <row r="347" spans="2:74" ht="20.149999999999999" customHeight="1" x14ac:dyDescent="0.35">
      <c r="B347" s="147" t="s">
        <v>48</v>
      </c>
      <c r="C347" s="71"/>
      <c r="D347" s="326"/>
      <c r="E347" s="72" t="s">
        <v>39</v>
      </c>
      <c r="F347" s="151"/>
      <c r="G347" s="151"/>
      <c r="H347" s="151"/>
      <c r="I347" s="151"/>
      <c r="J347" s="151"/>
      <c r="K347" s="151"/>
      <c r="L347" s="151"/>
      <c r="M347" s="151"/>
      <c r="N347" s="151"/>
      <c r="O347" s="151"/>
      <c r="P347" s="151"/>
      <c r="Q347" s="151"/>
      <c r="R347" s="151"/>
      <c r="S347" s="151"/>
      <c r="T347" s="151"/>
      <c r="U347" s="151"/>
      <c r="V347" s="151"/>
      <c r="W347" s="151"/>
      <c r="X347" s="151"/>
      <c r="Y347" s="151"/>
      <c r="Z347" s="151"/>
      <c r="AA347" s="151"/>
      <c r="AB347" s="151"/>
      <c r="AC347" s="151"/>
      <c r="AD347" s="151"/>
      <c r="AE347" s="151"/>
      <c r="AF347" s="151"/>
      <c r="AG347" s="151"/>
      <c r="AH347" s="151"/>
      <c r="AI347" s="151"/>
      <c r="AJ347" s="151"/>
      <c r="AK347" s="151"/>
      <c r="AL347" s="151"/>
      <c r="AM347" s="151"/>
      <c r="AN347" s="151"/>
      <c r="AO347" s="151"/>
      <c r="AP347" s="151"/>
      <c r="AQ347" s="181"/>
      <c r="AR347" s="181"/>
      <c r="AS347" s="181"/>
      <c r="AT347" s="181"/>
      <c r="AU347" s="181"/>
      <c r="AV347" s="181"/>
      <c r="AW347" s="181"/>
      <c r="AX347" s="181"/>
      <c r="AY347" s="181"/>
      <c r="AZ347" s="181"/>
      <c r="BA347" s="181"/>
      <c r="BB347" s="181"/>
      <c r="BC347" s="181"/>
      <c r="BD347" s="181"/>
      <c r="BE347" s="181"/>
      <c r="BF347" s="181"/>
      <c r="BG347" s="181"/>
      <c r="BH347" s="181"/>
      <c r="BI347" s="181"/>
      <c r="BJ347" s="181"/>
      <c r="BK347" s="181"/>
      <c r="BL347" s="181"/>
      <c r="BM347" s="181"/>
      <c r="BN347" s="181"/>
      <c r="BO347" s="181"/>
      <c r="BP347" s="181"/>
      <c r="BQ347" s="181"/>
      <c r="BR347" s="73">
        <f t="shared" si="237"/>
        <v>0</v>
      </c>
      <c r="BS347" s="64">
        <f t="shared" ref="BS347" si="260">BS346*$BV$5</f>
        <v>0</v>
      </c>
      <c r="BT347" s="76"/>
      <c r="BU347" s="60">
        <f t="shared" si="239"/>
        <v>0</v>
      </c>
      <c r="BV347" s="61">
        <f t="shared" si="240"/>
        <v>0</v>
      </c>
    </row>
    <row r="348" spans="2:74" ht="20.149999999999999" customHeight="1" thickBot="1" x14ac:dyDescent="0.4">
      <c r="B348" s="62"/>
      <c r="C348" s="75"/>
      <c r="D348" s="327"/>
      <c r="E348" s="68" t="s">
        <v>50</v>
      </c>
      <c r="F348" s="151"/>
      <c r="G348" s="151"/>
      <c r="H348" s="151"/>
      <c r="I348" s="151"/>
      <c r="J348" s="151"/>
      <c r="K348" s="151"/>
      <c r="L348" s="151"/>
      <c r="M348" s="151"/>
      <c r="N348" s="151"/>
      <c r="O348" s="151"/>
      <c r="P348" s="151"/>
      <c r="Q348" s="151"/>
      <c r="R348" s="151"/>
      <c r="S348" s="151"/>
      <c r="T348" s="151"/>
      <c r="U348" s="151"/>
      <c r="V348" s="151"/>
      <c r="W348" s="151"/>
      <c r="X348" s="151"/>
      <c r="Y348" s="151"/>
      <c r="Z348" s="151"/>
      <c r="AA348" s="151"/>
      <c r="AB348" s="151"/>
      <c r="AC348" s="151"/>
      <c r="AD348" s="151"/>
      <c r="AE348" s="151"/>
      <c r="AF348" s="151"/>
      <c r="AG348" s="151"/>
      <c r="AH348" s="151"/>
      <c r="AI348" s="151"/>
      <c r="AJ348" s="151"/>
      <c r="AK348" s="151"/>
      <c r="AL348" s="151"/>
      <c r="AM348" s="151"/>
      <c r="AN348" s="151"/>
      <c r="AO348" s="151"/>
      <c r="AP348" s="151"/>
      <c r="AQ348" s="151"/>
      <c r="AR348" s="151"/>
      <c r="AS348" s="151"/>
      <c r="AT348" s="151"/>
      <c r="AU348" s="151"/>
      <c r="AV348" s="151"/>
      <c r="AW348" s="151"/>
      <c r="AX348" s="151"/>
      <c r="AY348" s="151"/>
      <c r="AZ348" s="151"/>
      <c r="BA348" s="151"/>
      <c r="BB348" s="151"/>
      <c r="BC348" s="151"/>
      <c r="BD348" s="151"/>
      <c r="BE348" s="151"/>
      <c r="BF348" s="151"/>
      <c r="BG348" s="151"/>
      <c r="BH348" s="151"/>
      <c r="BI348" s="151"/>
      <c r="BJ348" s="151"/>
      <c r="BK348" s="151"/>
      <c r="BL348" s="151"/>
      <c r="BM348" s="151"/>
      <c r="BN348" s="151"/>
      <c r="BO348" s="151"/>
      <c r="BP348" s="151"/>
      <c r="BQ348" s="151"/>
      <c r="BR348" s="74">
        <f t="shared" si="237"/>
        <v>0</v>
      </c>
      <c r="BS348" s="64">
        <f t="shared" ref="BS348" si="261">BS346*$BV$6</f>
        <v>0</v>
      </c>
      <c r="BT348" s="76"/>
      <c r="BU348" s="60">
        <f t="shared" si="239"/>
        <v>0</v>
      </c>
      <c r="BV348" s="61">
        <f t="shared" si="240"/>
        <v>0</v>
      </c>
    </row>
    <row r="349" spans="2:74" ht="20.149999999999999" customHeight="1" x14ac:dyDescent="0.35">
      <c r="B349" s="62" t="s">
        <v>37</v>
      </c>
      <c r="C349" s="65"/>
      <c r="D349" s="325"/>
      <c r="E349" s="70" t="s">
        <v>38</v>
      </c>
      <c r="F349" s="151"/>
      <c r="G349" s="151"/>
      <c r="H349" s="151"/>
      <c r="I349" s="151"/>
      <c r="J349" s="151"/>
      <c r="K349" s="151"/>
      <c r="L349" s="151"/>
      <c r="M349" s="151"/>
      <c r="N349" s="151"/>
      <c r="O349" s="151"/>
      <c r="P349" s="151"/>
      <c r="Q349" s="151"/>
      <c r="R349" s="151"/>
      <c r="S349" s="151"/>
      <c r="T349" s="151"/>
      <c r="U349" s="151"/>
      <c r="V349" s="151"/>
      <c r="W349" s="151"/>
      <c r="X349" s="151"/>
      <c r="Y349" s="151"/>
      <c r="Z349" s="151"/>
      <c r="AA349" s="151"/>
      <c r="AB349" s="151"/>
      <c r="AC349" s="151"/>
      <c r="AD349" s="151"/>
      <c r="AE349" s="151"/>
      <c r="AF349" s="151"/>
      <c r="AG349" s="151"/>
      <c r="AH349" s="151"/>
      <c r="AI349" s="151"/>
      <c r="AJ349" s="151"/>
      <c r="AK349" s="151"/>
      <c r="AL349" s="151"/>
      <c r="AM349" s="151"/>
      <c r="AN349" s="151"/>
      <c r="AO349" s="151"/>
      <c r="AP349" s="151"/>
      <c r="AQ349" s="149"/>
      <c r="AR349" s="149"/>
      <c r="AS349" s="149"/>
      <c r="AT349" s="149"/>
      <c r="AU349" s="149"/>
      <c r="AV349" s="149"/>
      <c r="AW349" s="149"/>
      <c r="AX349" s="149"/>
      <c r="AY349" s="149"/>
      <c r="AZ349" s="149"/>
      <c r="BA349" s="149"/>
      <c r="BB349" s="149"/>
      <c r="BC349" s="149"/>
      <c r="BD349" s="149"/>
      <c r="BE349" s="149"/>
      <c r="BF349" s="149"/>
      <c r="BG349" s="149"/>
      <c r="BH349" s="149"/>
      <c r="BI349" s="149"/>
      <c r="BJ349" s="149"/>
      <c r="BK349" s="149"/>
      <c r="BL349" s="149"/>
      <c r="BM349" s="149"/>
      <c r="BN349" s="149"/>
      <c r="BO349" s="149"/>
      <c r="BP349" s="149"/>
      <c r="BQ349" s="149"/>
      <c r="BR349" s="59">
        <f t="shared" si="237"/>
        <v>0</v>
      </c>
      <c r="BS349" s="63"/>
      <c r="BT349" s="76"/>
      <c r="BU349" s="60">
        <f t="shared" si="239"/>
        <v>0</v>
      </c>
      <c r="BV349" s="61">
        <f t="shared" si="240"/>
        <v>0</v>
      </c>
    </row>
    <row r="350" spans="2:74" ht="20.149999999999999" customHeight="1" x14ac:dyDescent="0.35">
      <c r="B350" s="147" t="s">
        <v>48</v>
      </c>
      <c r="C350" s="71"/>
      <c r="D350" s="326"/>
      <c r="E350" s="72" t="s">
        <v>39</v>
      </c>
      <c r="F350" s="151"/>
      <c r="G350" s="151"/>
      <c r="H350" s="151"/>
      <c r="I350" s="151"/>
      <c r="J350" s="151"/>
      <c r="K350" s="151"/>
      <c r="L350" s="151"/>
      <c r="M350" s="151"/>
      <c r="N350" s="151"/>
      <c r="O350" s="151"/>
      <c r="P350" s="151"/>
      <c r="Q350" s="151"/>
      <c r="R350" s="151"/>
      <c r="S350" s="151"/>
      <c r="T350" s="151"/>
      <c r="U350" s="151"/>
      <c r="V350" s="151"/>
      <c r="W350" s="151"/>
      <c r="X350" s="151"/>
      <c r="Y350" s="151"/>
      <c r="Z350" s="151"/>
      <c r="AA350" s="151"/>
      <c r="AB350" s="151"/>
      <c r="AC350" s="151"/>
      <c r="AD350" s="151"/>
      <c r="AE350" s="151"/>
      <c r="AF350" s="151"/>
      <c r="AG350" s="151"/>
      <c r="AH350" s="151"/>
      <c r="AI350" s="151"/>
      <c r="AJ350" s="151"/>
      <c r="AK350" s="151"/>
      <c r="AL350" s="151"/>
      <c r="AM350" s="151"/>
      <c r="AN350" s="151"/>
      <c r="AO350" s="151"/>
      <c r="AP350" s="151"/>
      <c r="AQ350" s="181"/>
      <c r="AR350" s="181"/>
      <c r="AS350" s="181"/>
      <c r="AT350" s="181"/>
      <c r="AU350" s="181"/>
      <c r="AV350" s="181"/>
      <c r="AW350" s="181"/>
      <c r="AX350" s="181"/>
      <c r="AY350" s="181"/>
      <c r="AZ350" s="181"/>
      <c r="BA350" s="181"/>
      <c r="BB350" s="181"/>
      <c r="BC350" s="181"/>
      <c r="BD350" s="181"/>
      <c r="BE350" s="181"/>
      <c r="BF350" s="181"/>
      <c r="BG350" s="181"/>
      <c r="BH350" s="181"/>
      <c r="BI350" s="181"/>
      <c r="BJ350" s="181"/>
      <c r="BK350" s="181"/>
      <c r="BL350" s="181"/>
      <c r="BM350" s="181"/>
      <c r="BN350" s="181"/>
      <c r="BO350" s="181"/>
      <c r="BP350" s="181"/>
      <c r="BQ350" s="181"/>
      <c r="BR350" s="73">
        <f t="shared" si="237"/>
        <v>0</v>
      </c>
      <c r="BS350" s="64">
        <f t="shared" ref="BS350" si="262">BS349*$BV$5</f>
        <v>0</v>
      </c>
      <c r="BT350" s="76"/>
      <c r="BU350" s="60">
        <f t="shared" si="239"/>
        <v>0</v>
      </c>
      <c r="BV350" s="61">
        <f t="shared" si="240"/>
        <v>0</v>
      </c>
    </row>
    <row r="351" spans="2:74" ht="20.149999999999999" customHeight="1" x14ac:dyDescent="0.35">
      <c r="B351" s="62"/>
      <c r="C351" s="75"/>
      <c r="D351" s="327"/>
      <c r="E351" s="68" t="s">
        <v>50</v>
      </c>
      <c r="F351" s="151"/>
      <c r="G351" s="151"/>
      <c r="H351" s="151"/>
      <c r="I351" s="151"/>
      <c r="J351" s="151"/>
      <c r="K351" s="151"/>
      <c r="L351" s="151"/>
      <c r="M351" s="151"/>
      <c r="N351" s="151"/>
      <c r="O351" s="151"/>
      <c r="P351" s="151"/>
      <c r="Q351" s="151"/>
      <c r="R351" s="151"/>
      <c r="S351" s="151"/>
      <c r="T351" s="151"/>
      <c r="U351" s="151"/>
      <c r="V351" s="151"/>
      <c r="W351" s="151"/>
      <c r="X351" s="151"/>
      <c r="Y351" s="151"/>
      <c r="Z351" s="151"/>
      <c r="AA351" s="151"/>
      <c r="AB351" s="151"/>
      <c r="AC351" s="151"/>
      <c r="AD351" s="151"/>
      <c r="AE351" s="151"/>
      <c r="AF351" s="151"/>
      <c r="AG351" s="151"/>
      <c r="AH351" s="151"/>
      <c r="AI351" s="151"/>
      <c r="AJ351" s="151"/>
      <c r="AK351" s="151"/>
      <c r="AL351" s="151"/>
      <c r="AM351" s="151"/>
      <c r="AN351" s="151"/>
      <c r="AO351" s="151"/>
      <c r="AP351" s="151"/>
      <c r="AQ351" s="151"/>
      <c r="AR351" s="151"/>
      <c r="AS351" s="151"/>
      <c r="AT351" s="151"/>
      <c r="AU351" s="151"/>
      <c r="AV351" s="151"/>
      <c r="AW351" s="151"/>
      <c r="AX351" s="151"/>
      <c r="AY351" s="151"/>
      <c r="AZ351" s="151"/>
      <c r="BA351" s="151"/>
      <c r="BB351" s="151"/>
      <c r="BC351" s="151"/>
      <c r="BD351" s="151"/>
      <c r="BE351" s="151"/>
      <c r="BF351" s="151"/>
      <c r="BG351" s="151"/>
      <c r="BH351" s="151"/>
      <c r="BI351" s="151"/>
      <c r="BJ351" s="151"/>
      <c r="BK351" s="151"/>
      <c r="BL351" s="151"/>
      <c r="BM351" s="151"/>
      <c r="BN351" s="151"/>
      <c r="BO351" s="151"/>
      <c r="BP351" s="151"/>
      <c r="BQ351" s="151"/>
      <c r="BR351" s="74">
        <f t="shared" si="237"/>
        <v>0</v>
      </c>
      <c r="BS351" s="64">
        <f t="shared" ref="BS351" si="263">BS349*$BV$6</f>
        <v>0</v>
      </c>
      <c r="BT351" s="76"/>
      <c r="BU351" s="60">
        <f t="shared" si="239"/>
        <v>0</v>
      </c>
      <c r="BV351" s="61">
        <f t="shared" si="240"/>
        <v>0</v>
      </c>
    </row>
  </sheetData>
  <sheetProtection selectLockedCells="1"/>
  <mergeCells count="200">
    <mergeCell ref="D139:D141"/>
    <mergeCell ref="D142:D144"/>
    <mergeCell ref="D145:D147"/>
    <mergeCell ref="D148:D150"/>
    <mergeCell ref="D151:D153"/>
    <mergeCell ref="D124:D126"/>
    <mergeCell ref="D127:D129"/>
    <mergeCell ref="D130:D132"/>
    <mergeCell ref="D133:D135"/>
    <mergeCell ref="D136:D138"/>
    <mergeCell ref="D109:D111"/>
    <mergeCell ref="D112:D114"/>
    <mergeCell ref="D115:D117"/>
    <mergeCell ref="D118:D120"/>
    <mergeCell ref="D121:D123"/>
    <mergeCell ref="AN10:AN12"/>
    <mergeCell ref="AO10:AO12"/>
    <mergeCell ref="AI10:AI12"/>
    <mergeCell ref="AJ10:AJ12"/>
    <mergeCell ref="AK10:AK12"/>
    <mergeCell ref="AL10:AL12"/>
    <mergeCell ref="AM10:AM12"/>
    <mergeCell ref="D106:D108"/>
    <mergeCell ref="AE10:AE12"/>
    <mergeCell ref="AF10:AF12"/>
    <mergeCell ref="AG10:AG12"/>
    <mergeCell ref="AH10:AH12"/>
    <mergeCell ref="D91:D93"/>
    <mergeCell ref="D94:D96"/>
    <mergeCell ref="D97:D99"/>
    <mergeCell ref="D100:D102"/>
    <mergeCell ref="D103:D105"/>
    <mergeCell ref="D76:D78"/>
    <mergeCell ref="D79:D81"/>
    <mergeCell ref="K10:K12"/>
    <mergeCell ref="D82:D84"/>
    <mergeCell ref="D85:D87"/>
    <mergeCell ref="D88:D90"/>
    <mergeCell ref="D61:D63"/>
    <mergeCell ref="D64:D66"/>
    <mergeCell ref="D67:D69"/>
    <mergeCell ref="D70:D72"/>
    <mergeCell ref="D73:D75"/>
    <mergeCell ref="D46:D48"/>
    <mergeCell ref="D49:D51"/>
    <mergeCell ref="D52:D54"/>
    <mergeCell ref="D55:D57"/>
    <mergeCell ref="D58:D60"/>
    <mergeCell ref="D43:D45"/>
    <mergeCell ref="D31:D33"/>
    <mergeCell ref="D34:D36"/>
    <mergeCell ref="D37:D39"/>
    <mergeCell ref="D40:D42"/>
    <mergeCell ref="D28:D30"/>
    <mergeCell ref="D13:D15"/>
    <mergeCell ref="D16:D18"/>
    <mergeCell ref="D19:D21"/>
    <mergeCell ref="D22:D24"/>
    <mergeCell ref="D25:D27"/>
    <mergeCell ref="B2:BV2"/>
    <mergeCell ref="B3:BV3"/>
    <mergeCell ref="BR4:BU4"/>
    <mergeCell ref="BR6:BU6"/>
    <mergeCell ref="B7:C12"/>
    <mergeCell ref="D7:D12"/>
    <mergeCell ref="E7:E12"/>
    <mergeCell ref="F7:AP9"/>
    <mergeCell ref="F10:F12"/>
    <mergeCell ref="L10:L12"/>
    <mergeCell ref="G10:G12"/>
    <mergeCell ref="H10:H12"/>
    <mergeCell ref="I10:I12"/>
    <mergeCell ref="J10:J12"/>
    <mergeCell ref="V10:V12"/>
    <mergeCell ref="X10:X12"/>
    <mergeCell ref="M10:M12"/>
    <mergeCell ref="Y10:Y12"/>
    <mergeCell ref="AP10:AP12"/>
    <mergeCell ref="BR10:BV10"/>
    <mergeCell ref="BR11:BR12"/>
    <mergeCell ref="N10:N12"/>
    <mergeCell ref="O10:O12"/>
    <mergeCell ref="P10:P12"/>
    <mergeCell ref="T10:T12"/>
    <mergeCell ref="U10:U12"/>
    <mergeCell ref="BS11:BS12"/>
    <mergeCell ref="BT11:BT12"/>
    <mergeCell ref="BV11:BV12"/>
    <mergeCell ref="Z10:Z12"/>
    <mergeCell ref="AA10:AA12"/>
    <mergeCell ref="AB10:AB12"/>
    <mergeCell ref="AC10:AC12"/>
    <mergeCell ref="AD10:AD12"/>
    <mergeCell ref="BU11:BU12"/>
    <mergeCell ref="AQ10:AQ12"/>
    <mergeCell ref="AR10:AR12"/>
    <mergeCell ref="AS10:AS12"/>
    <mergeCell ref="AT10:AT12"/>
    <mergeCell ref="AU10:AU12"/>
    <mergeCell ref="BP10:BP12"/>
    <mergeCell ref="BQ10:BQ12"/>
    <mergeCell ref="AX10:AX12"/>
    <mergeCell ref="AY10:AY12"/>
    <mergeCell ref="AZ10:AZ12"/>
    <mergeCell ref="BA10:BA12"/>
    <mergeCell ref="BB10:BB12"/>
    <mergeCell ref="D217:D219"/>
    <mergeCell ref="D220:D222"/>
    <mergeCell ref="D223:D225"/>
    <mergeCell ref="D226:D228"/>
    <mergeCell ref="D229:D231"/>
    <mergeCell ref="D232:D234"/>
    <mergeCell ref="D181:D183"/>
    <mergeCell ref="D184:D186"/>
    <mergeCell ref="D187:D189"/>
    <mergeCell ref="D190:D192"/>
    <mergeCell ref="D193:D195"/>
    <mergeCell ref="D196:D198"/>
    <mergeCell ref="D199:D201"/>
    <mergeCell ref="AQ4:BQ4"/>
    <mergeCell ref="AI4:AP4"/>
    <mergeCell ref="X4:AH4"/>
    <mergeCell ref="B4:W4"/>
    <mergeCell ref="D235:D237"/>
    <mergeCell ref="D202:D204"/>
    <mergeCell ref="D205:D207"/>
    <mergeCell ref="D154:D156"/>
    <mergeCell ref="D157:D159"/>
    <mergeCell ref="D160:D162"/>
    <mergeCell ref="D163:D165"/>
    <mergeCell ref="D166:D168"/>
    <mergeCell ref="D169:D171"/>
    <mergeCell ref="D172:D174"/>
    <mergeCell ref="D175:D177"/>
    <mergeCell ref="D178:D180"/>
    <mergeCell ref="W10:W12"/>
    <mergeCell ref="Q10:Q12"/>
    <mergeCell ref="R10:R12"/>
    <mergeCell ref="S10:S12"/>
    <mergeCell ref="AV10:AV12"/>
    <mergeCell ref="AW10:AW12"/>
    <mergeCell ref="BO10:BO12"/>
    <mergeCell ref="D208:D210"/>
    <mergeCell ref="BL10:BL12"/>
    <mergeCell ref="BM10:BM12"/>
    <mergeCell ref="BN10:BN12"/>
    <mergeCell ref="D253:D255"/>
    <mergeCell ref="D256:D258"/>
    <mergeCell ref="D259:D261"/>
    <mergeCell ref="D262:D264"/>
    <mergeCell ref="D265:D267"/>
    <mergeCell ref="BC10:BC12"/>
    <mergeCell ref="BD10:BD12"/>
    <mergeCell ref="BE10:BE12"/>
    <mergeCell ref="BF10:BF12"/>
    <mergeCell ref="BG10:BG12"/>
    <mergeCell ref="BH10:BH12"/>
    <mergeCell ref="BI10:BI12"/>
    <mergeCell ref="BJ10:BJ12"/>
    <mergeCell ref="BK10:BK12"/>
    <mergeCell ref="D238:D240"/>
    <mergeCell ref="D241:D243"/>
    <mergeCell ref="D244:D246"/>
    <mergeCell ref="D247:D249"/>
    <mergeCell ref="D250:D252"/>
    <mergeCell ref="D211:D213"/>
    <mergeCell ref="D214:D216"/>
    <mergeCell ref="D268:D270"/>
    <mergeCell ref="D271:D273"/>
    <mergeCell ref="D274:D276"/>
    <mergeCell ref="D277:D279"/>
    <mergeCell ref="D280:D282"/>
    <mergeCell ref="D283:D285"/>
    <mergeCell ref="D286:D288"/>
    <mergeCell ref="D289:D291"/>
    <mergeCell ref="D292:D294"/>
    <mergeCell ref="D349:D351"/>
    <mergeCell ref="B5:W6"/>
    <mergeCell ref="X5:AH6"/>
    <mergeCell ref="AI5:AP6"/>
    <mergeCell ref="AQ5:BQ6"/>
    <mergeCell ref="BR5:BU5"/>
    <mergeCell ref="D322:D324"/>
    <mergeCell ref="D325:D327"/>
    <mergeCell ref="D328:D330"/>
    <mergeCell ref="D331:D333"/>
    <mergeCell ref="D334:D336"/>
    <mergeCell ref="D337:D339"/>
    <mergeCell ref="D340:D342"/>
    <mergeCell ref="D343:D345"/>
    <mergeCell ref="D346:D348"/>
    <mergeCell ref="D295:D297"/>
    <mergeCell ref="D298:D300"/>
    <mergeCell ref="D301:D303"/>
    <mergeCell ref="D304:D306"/>
    <mergeCell ref="D307:D309"/>
    <mergeCell ref="D310:D312"/>
    <mergeCell ref="D313:D315"/>
    <mergeCell ref="D316:D318"/>
    <mergeCell ref="D319:D321"/>
  </mergeCells>
  <dataValidations count="5">
    <dataValidation type="list" allowBlank="1" showInputMessage="1" showErrorMessage="1" sqref="BV4" xr:uid="{00000000-0002-0000-0200-000000000000}">
      <formula1>$BZ$3:$BZ$4</formula1>
    </dataValidation>
    <dataValidation type="list" allowBlank="1" showInputMessage="1" showErrorMessage="1" sqref="D13 D349 D346 D343 D340 D337 D334 D331 D328 D325 D322 D319 D316 D313 D310 D307 D304 D301 D298 D295 D292 D289 D286 D283 D280 D277 D274 D271 D268 D265 D262 D259 D256 D253 D250 D247 D244 D241 D238 D235 D232 D229 D226 D223 D220 D217 D214 D211 D208 D205 D202 D199 D196 D193 D190 D187 D184 D181 D178 D175 D172 D169 D166 D163 D160 D157 D154 D106 D103 D100 D97 D94 D91 D88 D85 D82 D79 D76 D73 D70 D67 D64 D61 D58 D55 D52 D49 D46 D43 D133 D136 D139 D142 D145 D148 D151 D19 D16 D109 D112 D115 D118 D121 D124 D127 D130 D40 D37 D34 D31 D28 D25 D22" xr:uid="{00000000-0002-0000-0200-000001000000}">
      <formula1>$BY$3:$BY$9</formula1>
    </dataValidation>
    <dataValidation type="list" allowBlank="1" showInputMessage="1" showErrorMessage="1" sqref="CS19 CS7:CS9 CS25 CS4:CS5 CS11 CS13" xr:uid="{00000000-0002-0000-0200-000002000000}">
      <formula1>PAYROLLDATA</formula1>
    </dataValidation>
    <dataValidation type="custom" allowBlank="1" showInputMessage="1" showErrorMessage="1" sqref="AG37 F251:BQ252 F188:BQ189 F191:BQ192 F194:BQ195 F197:BQ198 F200:BQ201 F203:BQ204 F206:BQ207 F209:BQ210 F212:BQ213 F215:BQ216 F218:BQ219 F221:BQ222 F224:BQ225 F227:BQ228 F230:BQ231 F233:BQ234 F236:BQ237 F239:BQ240 F242:BQ243 F245:BQ246 F248:BQ249 F185:BQ186 F182:BQ183 F179:BQ180 F176:BQ177 F173:BQ174 F170:BQ171 F167:BQ168 F164:BQ165 F161:BQ162 F158:BQ159 F155:BQ156 F74:BQ75 F41:BQ42 F35:BQ36 F86:BQ87 F26:BQ27 F29:BQ30 F20:BQ21 F77:BQ78 F14:BQ15 F17:BQ18 F47:BQ48 F23:BQ24 F32:BQ33 F56:BQ57 F350:BQ351 F50:BQ51 F65:BQ66 F62:BQ63 F68:BQ69 F44:BQ45 F53:BQ54 F80:BQ81 F59:BQ60 F71:BQ72 F89:BQ90 F92:BQ93 F95:BQ96 F98:BQ99 F101:BQ102 F104:BQ105 F107:BQ108 F83:BQ84 F110:BQ111 F113:BQ114 F116:BQ117 F119:BQ120 F122:BQ123 F125:BQ126 F128:BQ129 F131:BQ132 F149:BQ150 F146:BQ147 F143:BQ144 F140:BQ141 F137:BQ138 F134:BQ135 F152:BQ153 F254:BQ255 F257:BQ258 F260:BQ261 F263:BQ264 F266:BQ267 F269:BQ270 F272:BQ273 F275:BQ276 F278:BQ279 F281:BQ282 F284:BQ285 F287:BQ288 F290:BQ291 F293:BQ294 F296:BQ297 F299:BQ300 F302:BQ303 F305:BQ306 F308:BQ309 F311:BQ312 F314:BQ315 F317:BQ318 F320:BQ321 F323:BQ324 F326:BQ327 F329:BQ330 F332:BQ333 F335:BQ336 F338:BQ339 F341:BQ342 F344:BQ345 F347:BQ348 F38:BQ39" xr:uid="{00000000-0002-0000-0200-000003000000}">
      <formula1>SUM(F13:F14)&lt;=24</formula1>
    </dataValidation>
    <dataValidation type="custom" allowBlank="1" showInputMessage="1" showErrorMessage="1" sqref="F25:BQ25 F250:BQ250 F187:BQ187 F190:BQ190 F193:BQ193 F196:BQ196 F199:BQ199 F202:BQ202 F205:BQ205 F208:BQ208 F211:BQ211 F214:BQ214 F217:BQ217 F220:BQ220 F223:BQ223 F226:BQ226 F229:BQ229 F232:BQ232 F235:BQ235 F238:BQ238 F241:BQ241 F244:BQ244 F247:BQ247 F184:BQ184 F181:BQ181 F178:BQ178 F175:BQ175 F172:BQ172 F169:BQ169 F166:BQ166 F163:BQ163 F160:BQ160 F157:BQ157 F154:BQ154 F22:BQ22 F13:BQ13 F40:BQ40 F34:BQ34 F106:BQ106 F31:BQ31 F28:BQ28 F19:BQ19 F16:BQ16 F349:BQ349 F46:BQ46 F49:BQ49 F43:BQ43 F55:BQ55 F52:BQ52 F58:BQ58 F64:BQ64 F67:BQ67 F70:BQ70 F73:BQ73 F61:BQ61 F79:BQ79 F76:BQ76 F85:BQ85 F88:BQ88 F91:BQ91 F94:BQ94 F97:BQ97 F100:BQ100 F103:BQ103 F82:BQ82 F109:BQ109 F112:BQ112 F115:BQ115 F118:BQ118 F121:BQ121 F124:BQ124 F127:BQ127 F130:BQ130 F148:BQ148 F145:BQ145 F142:BQ142 F139:BQ139 F136:BQ136 F133:BQ133 F151:BQ151 AH37:BQ37 F253:BQ253 F256:BQ256 F259:BQ259 F262:BQ262 F265:BQ265 F268:BQ268 F271:BQ271 F274:BQ274 F277:BQ277 F280:BQ280 F283:BQ283 F286:BQ286 F289:BQ289 F292:BQ292 F295:BQ295 F298:BQ298 F301:BQ301 F304:BQ304 F307:BQ307 F310:BQ310 F313:BQ313 F316:BQ316 F319:BQ319 F322:BQ322 F325:BQ325 F328:BQ328 F331:BQ331 F334:BQ334 F337:BQ337 F340:BQ340 F343:BQ343 F346:BQ346 F37:AF37" xr:uid="{00000000-0002-0000-0200-000004000000}">
      <formula1>SUM(F13:F14)&lt;=24</formula1>
    </dataValidation>
  </dataValidations>
  <printOptions horizontalCentered="1" verticalCentered="1"/>
  <pageMargins left="0.25" right="0.25" top="0.55000000000000004" bottom="0.36" header="0.25" footer="0.19"/>
  <pageSetup paperSize="3" scale="60" orientation="landscape" blackAndWhite="1" r:id="rId1"/>
  <headerFooter alignWithMargins="0">
    <oddFooter>&amp;CFORCE ACCOUNT LABOR PAGE &amp;P OF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39997558519241921"/>
    <pageSetUpPr fitToPage="1"/>
  </sheetPr>
  <dimension ref="A1:BO150"/>
  <sheetViews>
    <sheetView showGridLines="0" showZeros="0" topLeftCell="B1" zoomScale="80" zoomScaleNormal="80" zoomScaleSheetLayoutView="64" workbookViewId="0">
      <selection activeCell="Q5" sqref="Q5:X5"/>
    </sheetView>
  </sheetViews>
  <sheetFormatPr defaultColWidth="9.36328125" defaultRowHeight="12.5" x14ac:dyDescent="0.25"/>
  <cols>
    <col min="1" max="1" width="2.6328125" style="19" hidden="1" customWidth="1"/>
    <col min="2" max="2" width="2.6328125" style="19" customWidth="1"/>
    <col min="3" max="3" width="29.36328125" style="19" customWidth="1"/>
    <col min="4" max="4" width="27.6328125" style="19" customWidth="1"/>
    <col min="5" max="5" width="5.54296875" style="19" customWidth="1"/>
    <col min="6" max="6" width="9.453125" style="19" customWidth="1"/>
    <col min="7" max="7" width="7.54296875" style="19" customWidth="1"/>
    <col min="8" max="8" width="8.36328125" style="19" customWidth="1"/>
    <col min="9" max="9" width="8" style="19" customWidth="1"/>
    <col min="10" max="10" width="6.54296875" style="19" customWidth="1"/>
    <col min="11" max="12" width="6.453125" style="19" customWidth="1"/>
    <col min="13" max="21" width="6.54296875" style="19" customWidth="1"/>
    <col min="22" max="22" width="6.6328125" style="19" customWidth="1"/>
    <col min="23" max="29" width="6.54296875" style="19" customWidth="1"/>
    <col min="30" max="30" width="6.6328125" style="19" customWidth="1"/>
    <col min="31" max="31" width="6.54296875" style="19" customWidth="1"/>
    <col min="32" max="45" width="6.453125" style="19" customWidth="1"/>
    <col min="46" max="58" width="6.54296875" style="19" customWidth="1"/>
    <col min="59" max="59" width="8.453125" style="19" customWidth="1"/>
    <col min="60" max="60" width="14.453125" style="19" customWidth="1"/>
    <col min="61" max="61" width="5.453125" style="34" customWidth="1"/>
    <col min="62" max="62" width="3.36328125" style="19" customWidth="1"/>
    <col min="63" max="63" width="3.54296875" style="19" hidden="1" customWidth="1"/>
    <col min="64" max="65" width="4.36328125" style="19" customWidth="1"/>
    <col min="66" max="66" width="3.54296875" style="19" customWidth="1"/>
    <col min="67" max="67" width="9.36328125" style="19" customWidth="1"/>
    <col min="68" max="68" width="8.6328125" style="19" customWidth="1"/>
    <col min="69" max="69" width="9.36328125" style="19" customWidth="1"/>
    <col min="70" max="16384" width="9.36328125" style="19"/>
  </cols>
  <sheetData>
    <row r="1" spans="3:67" s="31" customFormat="1" ht="13" thickBot="1" x14ac:dyDescent="0.3">
      <c r="C1" s="30"/>
      <c r="D1" s="18"/>
      <c r="E1" s="18"/>
      <c r="F1" s="18"/>
      <c r="G1" s="18"/>
      <c r="H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I1" s="18"/>
      <c r="BJ1" s="18"/>
    </row>
    <row r="2" spans="3:67" s="31" customFormat="1" ht="17.25" customHeight="1" x14ac:dyDescent="0.25">
      <c r="C2" s="403"/>
      <c r="D2" s="404"/>
      <c r="E2" s="404"/>
      <c r="F2" s="404"/>
      <c r="G2" s="404"/>
      <c r="H2" s="404"/>
      <c r="I2" s="404"/>
      <c r="J2" s="404"/>
      <c r="K2" s="404"/>
      <c r="L2" s="404"/>
      <c r="M2" s="404"/>
      <c r="N2" s="404"/>
      <c r="O2" s="404"/>
      <c r="P2" s="404"/>
      <c r="Q2" s="404"/>
      <c r="R2" s="404"/>
      <c r="S2" s="404"/>
      <c r="T2" s="404"/>
      <c r="U2" s="404"/>
      <c r="V2" s="404"/>
      <c r="W2" s="404"/>
      <c r="X2" s="404"/>
      <c r="Y2" s="404"/>
      <c r="Z2" s="404"/>
      <c r="AA2" s="404"/>
      <c r="AB2" s="404"/>
      <c r="AC2" s="404"/>
      <c r="AD2" s="404"/>
      <c r="AE2" s="404"/>
      <c r="AF2" s="404"/>
      <c r="AG2" s="404"/>
      <c r="AH2" s="404"/>
      <c r="AI2" s="404"/>
      <c r="AJ2" s="404"/>
      <c r="AK2" s="404"/>
      <c r="AL2" s="404"/>
      <c r="AM2" s="404"/>
      <c r="AN2" s="404"/>
      <c r="AO2" s="404"/>
      <c r="AP2" s="404"/>
      <c r="AQ2" s="404"/>
      <c r="AR2" s="404"/>
      <c r="AS2" s="404"/>
      <c r="AT2" s="404"/>
      <c r="AU2" s="404"/>
      <c r="AV2" s="404"/>
      <c r="AW2" s="404"/>
      <c r="AX2" s="404"/>
      <c r="AY2" s="404"/>
      <c r="AZ2" s="404"/>
      <c r="BA2" s="404"/>
      <c r="BB2" s="404"/>
      <c r="BC2" s="404"/>
      <c r="BD2" s="404"/>
      <c r="BE2" s="404"/>
      <c r="BF2" s="404"/>
      <c r="BG2" s="404"/>
      <c r="BH2" s="405"/>
      <c r="BI2" s="32"/>
      <c r="BJ2" s="32"/>
    </row>
    <row r="3" spans="3:67" s="31" customFormat="1" ht="30" customHeight="1" thickBot="1" x14ac:dyDescent="0.3">
      <c r="C3" s="406" t="s">
        <v>49</v>
      </c>
      <c r="D3" s="407"/>
      <c r="E3" s="408"/>
      <c r="F3" s="408"/>
      <c r="G3" s="408"/>
      <c r="H3" s="408"/>
      <c r="I3" s="408"/>
      <c r="J3" s="408"/>
      <c r="K3" s="408"/>
      <c r="L3" s="408"/>
      <c r="M3" s="408"/>
      <c r="N3" s="408"/>
      <c r="O3" s="408"/>
      <c r="P3" s="408"/>
      <c r="Q3" s="408"/>
      <c r="R3" s="408"/>
      <c r="S3" s="408"/>
      <c r="T3" s="408"/>
      <c r="U3" s="408"/>
      <c r="V3" s="408"/>
      <c r="W3" s="408"/>
      <c r="X3" s="408"/>
      <c r="Y3" s="408"/>
      <c r="Z3" s="408"/>
      <c r="AA3" s="408"/>
      <c r="AB3" s="408"/>
      <c r="AC3" s="408"/>
      <c r="AD3" s="408"/>
      <c r="AE3" s="408"/>
      <c r="AF3" s="408"/>
      <c r="AG3" s="408"/>
      <c r="AH3" s="408"/>
      <c r="AI3" s="408"/>
      <c r="AJ3" s="408"/>
      <c r="AK3" s="408"/>
      <c r="AL3" s="408"/>
      <c r="AM3" s="408"/>
      <c r="AN3" s="408"/>
      <c r="AO3" s="408"/>
      <c r="AP3" s="408"/>
      <c r="AQ3" s="408"/>
      <c r="AR3" s="408"/>
      <c r="AS3" s="408"/>
      <c r="AT3" s="408"/>
      <c r="AU3" s="408"/>
      <c r="AV3" s="408"/>
      <c r="AW3" s="408"/>
      <c r="AX3" s="408"/>
      <c r="AY3" s="408"/>
      <c r="AZ3" s="408"/>
      <c r="BA3" s="408"/>
      <c r="BB3" s="408"/>
      <c r="BC3" s="408"/>
      <c r="BD3" s="408"/>
      <c r="BE3" s="408"/>
      <c r="BF3" s="408"/>
      <c r="BG3" s="408"/>
      <c r="BH3" s="409"/>
      <c r="BI3" s="32"/>
      <c r="BJ3" s="32"/>
      <c r="BK3" s="31" t="s">
        <v>9</v>
      </c>
    </row>
    <row r="4" spans="3:67" s="20" customFormat="1" ht="21" customHeight="1" x14ac:dyDescent="0.3">
      <c r="C4" s="347" t="s">
        <v>11</v>
      </c>
      <c r="D4" s="345"/>
      <c r="E4" s="345"/>
      <c r="F4" s="345"/>
      <c r="G4" s="345"/>
      <c r="H4" s="345"/>
      <c r="I4" s="346"/>
      <c r="J4" s="419" t="s">
        <v>62</v>
      </c>
      <c r="K4" s="420"/>
      <c r="L4" s="420"/>
      <c r="M4" s="420"/>
      <c r="N4" s="420"/>
      <c r="O4" s="420"/>
      <c r="P4" s="421"/>
      <c r="Q4" s="345" t="s">
        <v>52</v>
      </c>
      <c r="R4" s="410"/>
      <c r="S4" s="410"/>
      <c r="T4" s="410"/>
      <c r="U4" s="410"/>
      <c r="V4" s="410"/>
      <c r="W4" s="410"/>
      <c r="X4" s="411"/>
      <c r="Y4" s="344" t="s">
        <v>13</v>
      </c>
      <c r="Z4" s="345"/>
      <c r="AA4" s="345"/>
      <c r="AB4" s="345"/>
      <c r="AC4" s="345"/>
      <c r="AD4" s="345"/>
      <c r="AE4" s="345"/>
      <c r="AF4" s="345"/>
      <c r="AG4" s="346"/>
      <c r="AH4" s="344" t="s">
        <v>12</v>
      </c>
      <c r="AI4" s="345"/>
      <c r="AJ4" s="345"/>
      <c r="AK4" s="345"/>
      <c r="AL4" s="345"/>
      <c r="AM4" s="345"/>
      <c r="AN4" s="345"/>
      <c r="AO4" s="345"/>
      <c r="AP4" s="345"/>
      <c r="AQ4" s="345"/>
      <c r="AR4" s="427"/>
      <c r="AS4" s="428"/>
      <c r="AT4" s="428"/>
      <c r="AU4" s="428"/>
      <c r="AV4" s="428"/>
      <c r="AW4" s="428"/>
      <c r="AX4" s="428"/>
      <c r="AY4" s="428"/>
      <c r="AZ4" s="428"/>
      <c r="BA4" s="428"/>
      <c r="BB4" s="428"/>
      <c r="BC4" s="428"/>
      <c r="BD4" s="428"/>
      <c r="BE4" s="428"/>
      <c r="BF4" s="428"/>
      <c r="BG4" s="428"/>
      <c r="BH4" s="429"/>
      <c r="BI4" s="33" t="s">
        <v>105</v>
      </c>
      <c r="BJ4" s="33"/>
      <c r="BK4" s="31" t="s">
        <v>10</v>
      </c>
      <c r="BL4" s="19"/>
      <c r="BM4" s="19"/>
      <c r="BN4" s="19"/>
      <c r="BO4" s="19"/>
    </row>
    <row r="5" spans="3:67" s="20" customFormat="1" ht="21" customHeight="1" thickBot="1" x14ac:dyDescent="0.35">
      <c r="C5" s="416"/>
      <c r="D5" s="417"/>
      <c r="E5" s="417"/>
      <c r="F5" s="417"/>
      <c r="G5" s="417"/>
      <c r="H5" s="417"/>
      <c r="I5" s="418"/>
      <c r="J5" s="331"/>
      <c r="K5" s="332"/>
      <c r="L5" s="332"/>
      <c r="M5" s="332"/>
      <c r="N5" s="332"/>
      <c r="O5" s="332"/>
      <c r="P5" s="333"/>
      <c r="Q5" s="417"/>
      <c r="R5" s="422"/>
      <c r="S5" s="422"/>
      <c r="T5" s="422"/>
      <c r="U5" s="422"/>
      <c r="V5" s="422"/>
      <c r="W5" s="422"/>
      <c r="X5" s="423"/>
      <c r="Y5" s="424"/>
      <c r="Z5" s="425"/>
      <c r="AA5" s="425"/>
      <c r="AB5" s="425"/>
      <c r="AC5" s="425"/>
      <c r="AD5" s="425"/>
      <c r="AE5" s="425"/>
      <c r="AF5" s="425"/>
      <c r="AG5" s="426"/>
      <c r="AH5" s="424" t="s">
        <v>121</v>
      </c>
      <c r="AI5" s="425"/>
      <c r="AJ5" s="425"/>
      <c r="AK5" s="425"/>
      <c r="AL5" s="425"/>
      <c r="AM5" s="425"/>
      <c r="AN5" s="425"/>
      <c r="AO5" s="425"/>
      <c r="AP5" s="425"/>
      <c r="AQ5" s="425"/>
      <c r="AR5" s="430"/>
      <c r="AS5" s="431"/>
      <c r="AT5" s="431"/>
      <c r="AU5" s="431"/>
      <c r="AV5" s="431"/>
      <c r="AW5" s="431"/>
      <c r="AX5" s="431"/>
      <c r="AY5" s="431"/>
      <c r="AZ5" s="431"/>
      <c r="BA5" s="431"/>
      <c r="BB5" s="431"/>
      <c r="BC5" s="431"/>
      <c r="BD5" s="431"/>
      <c r="BE5" s="431"/>
      <c r="BF5" s="431"/>
      <c r="BG5" s="431"/>
      <c r="BH5" s="432"/>
      <c r="BI5" s="33" t="s">
        <v>106</v>
      </c>
      <c r="BJ5" s="33"/>
      <c r="BK5" s="19"/>
      <c r="BL5" s="19"/>
      <c r="BM5" s="19"/>
      <c r="BN5" s="19"/>
      <c r="BO5" s="19"/>
    </row>
    <row r="6" spans="3:67" s="20" customFormat="1" ht="5.15" customHeight="1" x14ac:dyDescent="0.3">
      <c r="C6" s="387" t="s">
        <v>17</v>
      </c>
      <c r="D6" s="388"/>
      <c r="E6" s="388"/>
      <c r="F6" s="388"/>
      <c r="G6" s="388"/>
      <c r="H6" s="388"/>
      <c r="I6" s="389"/>
      <c r="J6" s="387" t="s">
        <v>107</v>
      </c>
      <c r="K6" s="388"/>
      <c r="L6" s="388"/>
      <c r="M6" s="388"/>
      <c r="N6" s="388"/>
      <c r="O6" s="388"/>
      <c r="P6" s="388"/>
      <c r="Q6" s="388"/>
      <c r="R6" s="388"/>
      <c r="S6" s="388"/>
      <c r="T6" s="388"/>
      <c r="U6" s="388"/>
      <c r="V6" s="388"/>
      <c r="W6" s="388"/>
      <c r="X6" s="388"/>
      <c r="Y6" s="388"/>
      <c r="Z6" s="388"/>
      <c r="AA6" s="388"/>
      <c r="AB6" s="388"/>
      <c r="AC6" s="388"/>
      <c r="AD6" s="388"/>
      <c r="AE6" s="388"/>
      <c r="AF6" s="388"/>
      <c r="AG6" s="388"/>
      <c r="AH6" s="388"/>
      <c r="AI6" s="388"/>
      <c r="AJ6" s="388"/>
      <c r="AK6" s="388"/>
      <c r="AL6" s="388"/>
      <c r="AM6" s="388"/>
      <c r="AN6" s="388"/>
      <c r="AO6" s="388"/>
      <c r="AP6" s="388"/>
      <c r="AQ6" s="388"/>
      <c r="AR6" s="388"/>
      <c r="AS6" s="388"/>
      <c r="AT6" s="388"/>
      <c r="AU6" s="388"/>
      <c r="AV6" s="388"/>
      <c r="AW6" s="388"/>
      <c r="AX6" s="388"/>
      <c r="AY6" s="388"/>
      <c r="AZ6" s="388"/>
      <c r="BA6" s="388"/>
      <c r="BB6" s="388"/>
      <c r="BC6" s="388"/>
      <c r="BD6" s="388"/>
      <c r="BE6" s="388"/>
      <c r="BF6" s="389"/>
      <c r="BG6" s="412" t="s">
        <v>31</v>
      </c>
      <c r="BH6" s="414" t="s">
        <v>14</v>
      </c>
      <c r="BI6" s="33"/>
      <c r="BJ6" s="33"/>
      <c r="BK6" s="19"/>
      <c r="BL6" s="19"/>
      <c r="BM6" s="19"/>
      <c r="BN6" s="19"/>
      <c r="BO6" s="19"/>
    </row>
    <row r="7" spans="3:67" s="20" customFormat="1" ht="20.149999999999999" customHeight="1" x14ac:dyDescent="0.3">
      <c r="C7" s="390"/>
      <c r="D7" s="391"/>
      <c r="E7" s="391"/>
      <c r="F7" s="391"/>
      <c r="G7" s="391"/>
      <c r="H7" s="391"/>
      <c r="I7" s="392"/>
      <c r="J7" s="399"/>
      <c r="K7" s="400"/>
      <c r="L7" s="400"/>
      <c r="M7" s="400"/>
      <c r="N7" s="400"/>
      <c r="O7" s="400"/>
      <c r="P7" s="400"/>
      <c r="Q7" s="400"/>
      <c r="R7" s="400"/>
      <c r="S7" s="400"/>
      <c r="T7" s="400"/>
      <c r="U7" s="400"/>
      <c r="V7" s="400"/>
      <c r="W7" s="400"/>
      <c r="X7" s="400"/>
      <c r="Y7" s="400"/>
      <c r="Z7" s="400"/>
      <c r="AA7" s="400"/>
      <c r="AB7" s="400"/>
      <c r="AC7" s="400"/>
      <c r="AD7" s="400"/>
      <c r="AE7" s="400"/>
      <c r="AF7" s="400"/>
      <c r="AG7" s="400"/>
      <c r="AH7" s="400"/>
      <c r="AI7" s="400"/>
      <c r="AJ7" s="400"/>
      <c r="AK7" s="400"/>
      <c r="AL7" s="400"/>
      <c r="AM7" s="400"/>
      <c r="AN7" s="400"/>
      <c r="AO7" s="400"/>
      <c r="AP7" s="400"/>
      <c r="AQ7" s="400"/>
      <c r="AR7" s="400"/>
      <c r="AS7" s="400"/>
      <c r="AT7" s="400"/>
      <c r="AU7" s="400"/>
      <c r="AV7" s="400"/>
      <c r="AW7" s="400"/>
      <c r="AX7" s="400"/>
      <c r="AY7" s="400"/>
      <c r="AZ7" s="400"/>
      <c r="BA7" s="400"/>
      <c r="BB7" s="400"/>
      <c r="BC7" s="400"/>
      <c r="BD7" s="400"/>
      <c r="BE7" s="400"/>
      <c r="BF7" s="401"/>
      <c r="BG7" s="413"/>
      <c r="BH7" s="415"/>
      <c r="BI7" s="33"/>
      <c r="BJ7" s="33"/>
      <c r="BK7" s="19"/>
      <c r="BL7" s="19"/>
      <c r="BM7" s="19"/>
      <c r="BN7" s="19"/>
      <c r="BO7" s="19"/>
    </row>
    <row r="8" spans="3:67" ht="20.149999999999999" customHeight="1" x14ac:dyDescent="0.25">
      <c r="C8" s="396" t="s">
        <v>23</v>
      </c>
      <c r="D8" s="385" t="s">
        <v>19</v>
      </c>
      <c r="E8" s="385" t="s">
        <v>7</v>
      </c>
      <c r="F8" s="385" t="s">
        <v>0</v>
      </c>
      <c r="G8" s="385" t="s">
        <v>94</v>
      </c>
      <c r="H8" s="385" t="s">
        <v>18</v>
      </c>
      <c r="I8" s="386" t="s">
        <v>22</v>
      </c>
      <c r="J8" s="393">
        <v>44988</v>
      </c>
      <c r="K8" s="384">
        <f>J8+1</f>
        <v>44989</v>
      </c>
      <c r="L8" s="384">
        <f>J8+2</f>
        <v>44990</v>
      </c>
      <c r="M8" s="384">
        <f>J8+3</f>
        <v>44991</v>
      </c>
      <c r="N8" s="384">
        <f>J8+4</f>
        <v>44992</v>
      </c>
      <c r="O8" s="384">
        <f>J8+5</f>
        <v>44993</v>
      </c>
      <c r="P8" s="402">
        <f>J8+6</f>
        <v>44994</v>
      </c>
      <c r="Q8" s="402">
        <f t="shared" ref="Q8:X8" si="0">K8+6</f>
        <v>44995</v>
      </c>
      <c r="R8" s="402">
        <f t="shared" si="0"/>
        <v>44996</v>
      </c>
      <c r="S8" s="402">
        <f t="shared" si="0"/>
        <v>44997</v>
      </c>
      <c r="T8" s="402">
        <f t="shared" si="0"/>
        <v>44998</v>
      </c>
      <c r="U8" s="402">
        <f t="shared" si="0"/>
        <v>44999</v>
      </c>
      <c r="V8" s="402">
        <f t="shared" si="0"/>
        <v>45000</v>
      </c>
      <c r="W8" s="402">
        <f t="shared" si="0"/>
        <v>45001</v>
      </c>
      <c r="X8" s="402">
        <f t="shared" si="0"/>
        <v>45002</v>
      </c>
      <c r="Y8" s="402">
        <f t="shared" ref="Y8" si="1">S8+6</f>
        <v>45003</v>
      </c>
      <c r="Z8" s="402">
        <f t="shared" ref="Z8" si="2">T8+6</f>
        <v>45004</v>
      </c>
      <c r="AA8" s="402">
        <f t="shared" ref="AA8" si="3">U8+6</f>
        <v>45005</v>
      </c>
      <c r="AB8" s="402">
        <f t="shared" ref="AB8" si="4">V8+6</f>
        <v>45006</v>
      </c>
      <c r="AC8" s="402">
        <f t="shared" ref="AC8" si="5">W8+6</f>
        <v>45007</v>
      </c>
      <c r="AD8" s="402">
        <f t="shared" ref="AD8" si="6">X8+6</f>
        <v>45008</v>
      </c>
      <c r="AE8" s="402">
        <f t="shared" ref="AE8" si="7">Y8+6</f>
        <v>45009</v>
      </c>
      <c r="AF8" s="402">
        <f t="shared" ref="AF8" si="8">Z8+6</f>
        <v>45010</v>
      </c>
      <c r="AG8" s="402">
        <f t="shared" ref="AG8:AH8" si="9">AA8+6</f>
        <v>45011</v>
      </c>
      <c r="AH8" s="402">
        <f t="shared" si="9"/>
        <v>45012</v>
      </c>
      <c r="AI8" s="402">
        <f t="shared" ref="AI8" si="10">AC8+6</f>
        <v>45013</v>
      </c>
      <c r="AJ8" s="402">
        <f t="shared" ref="AJ8" si="11">AD8+6</f>
        <v>45014</v>
      </c>
      <c r="AK8" s="402">
        <f t="shared" ref="AK8" si="12">AE8+6</f>
        <v>45015</v>
      </c>
      <c r="AL8" s="402">
        <f t="shared" ref="AL8" si="13">AF8+6</f>
        <v>45016</v>
      </c>
      <c r="AM8" s="402">
        <f t="shared" ref="AM8" si="14">AG8+6</f>
        <v>45017</v>
      </c>
      <c r="AN8" s="402">
        <f t="shared" ref="AN8" si="15">AH8+6</f>
        <v>45018</v>
      </c>
      <c r="AO8" s="402">
        <f t="shared" ref="AO8" si="16">AI8+6</f>
        <v>45019</v>
      </c>
      <c r="AP8" s="402">
        <f t="shared" ref="AP8" si="17">AJ8+6</f>
        <v>45020</v>
      </c>
      <c r="AQ8" s="402">
        <f t="shared" ref="AQ8" si="18">AK8+6</f>
        <v>45021</v>
      </c>
      <c r="AR8" s="402">
        <f t="shared" ref="AR8" si="19">AL8+6</f>
        <v>45022</v>
      </c>
      <c r="AS8" s="402">
        <f t="shared" ref="AS8" si="20">AM8+6</f>
        <v>45023</v>
      </c>
      <c r="AT8" s="402">
        <f t="shared" ref="AT8" si="21">AN8+6</f>
        <v>45024</v>
      </c>
      <c r="AU8" s="402">
        <f t="shared" ref="AU8" si="22">AO8+6</f>
        <v>45025</v>
      </c>
      <c r="AV8" s="402">
        <f t="shared" ref="AV8" si="23">AP8+6</f>
        <v>45026</v>
      </c>
      <c r="AW8" s="402">
        <f t="shared" ref="AW8" si="24">AQ8+6</f>
        <v>45027</v>
      </c>
      <c r="AX8" s="402">
        <f t="shared" ref="AX8" si="25">AR8+6</f>
        <v>45028</v>
      </c>
      <c r="AY8" s="402">
        <f t="shared" ref="AY8" si="26">AS8+6</f>
        <v>45029</v>
      </c>
      <c r="AZ8" s="402">
        <f t="shared" ref="AZ8" si="27">AT8+6</f>
        <v>45030</v>
      </c>
      <c r="BA8" s="402">
        <f t="shared" ref="BA8" si="28">AU8+6</f>
        <v>45031</v>
      </c>
      <c r="BB8" s="402">
        <f t="shared" ref="BB8" si="29">AV8+6</f>
        <v>45032</v>
      </c>
      <c r="BC8" s="402">
        <f t="shared" ref="BC8" si="30">AW8+6</f>
        <v>45033</v>
      </c>
      <c r="BD8" s="402">
        <f t="shared" ref="BD8" si="31">AX8+6</f>
        <v>45034</v>
      </c>
      <c r="BE8" s="402">
        <f t="shared" ref="BE8" si="32">AY8+6</f>
        <v>45035</v>
      </c>
      <c r="BF8" s="402">
        <f t="shared" ref="BF8" si="33">AZ8+6</f>
        <v>45036</v>
      </c>
      <c r="BG8" s="197">
        <f>SUMIFS(BG11:BG1000,G11:G1000,"Hours")</f>
        <v>0</v>
      </c>
      <c r="BH8" s="433">
        <f>SUM(BH11:BH100)</f>
        <v>0</v>
      </c>
      <c r="BJ8" s="34"/>
    </row>
    <row r="9" spans="3:67" ht="25.25" customHeight="1" x14ac:dyDescent="0.25">
      <c r="C9" s="396"/>
      <c r="D9" s="385"/>
      <c r="E9" s="385"/>
      <c r="F9" s="385"/>
      <c r="G9" s="385"/>
      <c r="H9" s="385"/>
      <c r="I9" s="386"/>
      <c r="J9" s="394"/>
      <c r="K9" s="384"/>
      <c r="L9" s="384"/>
      <c r="M9" s="384"/>
      <c r="N9" s="384"/>
      <c r="O9" s="384"/>
      <c r="P9" s="402"/>
      <c r="Q9" s="402"/>
      <c r="R9" s="402"/>
      <c r="S9" s="402"/>
      <c r="T9" s="402"/>
      <c r="U9" s="402"/>
      <c r="V9" s="402"/>
      <c r="W9" s="402"/>
      <c r="X9" s="402"/>
      <c r="Y9" s="402"/>
      <c r="Z9" s="402"/>
      <c r="AA9" s="402"/>
      <c r="AB9" s="402"/>
      <c r="AC9" s="402"/>
      <c r="AD9" s="402"/>
      <c r="AE9" s="402"/>
      <c r="AF9" s="402"/>
      <c r="AG9" s="402"/>
      <c r="AH9" s="402"/>
      <c r="AI9" s="402"/>
      <c r="AJ9" s="402"/>
      <c r="AK9" s="402"/>
      <c r="AL9" s="402"/>
      <c r="AM9" s="402"/>
      <c r="AN9" s="402"/>
      <c r="AO9" s="402"/>
      <c r="AP9" s="402"/>
      <c r="AQ9" s="402"/>
      <c r="AR9" s="402"/>
      <c r="AS9" s="402"/>
      <c r="AT9" s="402"/>
      <c r="AU9" s="402"/>
      <c r="AV9" s="402"/>
      <c r="AW9" s="402"/>
      <c r="AX9" s="402"/>
      <c r="AY9" s="402"/>
      <c r="AZ9" s="402"/>
      <c r="BA9" s="402"/>
      <c r="BB9" s="402"/>
      <c r="BC9" s="402"/>
      <c r="BD9" s="402"/>
      <c r="BE9" s="402"/>
      <c r="BF9" s="402"/>
      <c r="BG9" s="199" t="s">
        <v>102</v>
      </c>
      <c r="BH9" s="433"/>
      <c r="BJ9" s="34"/>
    </row>
    <row r="10" spans="3:67" s="39" customFormat="1" ht="20.149999999999999" customHeight="1" x14ac:dyDescent="0.25">
      <c r="C10" s="397"/>
      <c r="D10" s="398"/>
      <c r="E10" s="398"/>
      <c r="F10" s="385"/>
      <c r="G10" s="385"/>
      <c r="H10" s="385"/>
      <c r="I10" s="386"/>
      <c r="J10" s="395"/>
      <c r="K10" s="384"/>
      <c r="L10" s="384"/>
      <c r="M10" s="384"/>
      <c r="N10" s="384"/>
      <c r="O10" s="384"/>
      <c r="P10" s="402"/>
      <c r="Q10" s="402"/>
      <c r="R10" s="402"/>
      <c r="S10" s="402"/>
      <c r="T10" s="402"/>
      <c r="U10" s="402"/>
      <c r="V10" s="402"/>
      <c r="W10" s="402"/>
      <c r="X10" s="402"/>
      <c r="Y10" s="402"/>
      <c r="Z10" s="402"/>
      <c r="AA10" s="402"/>
      <c r="AB10" s="402"/>
      <c r="AC10" s="402"/>
      <c r="AD10" s="402"/>
      <c r="AE10" s="402"/>
      <c r="AF10" s="402"/>
      <c r="AG10" s="402"/>
      <c r="AH10" s="402"/>
      <c r="AI10" s="402"/>
      <c r="AJ10" s="402"/>
      <c r="AK10" s="402"/>
      <c r="AL10" s="402"/>
      <c r="AM10" s="402"/>
      <c r="AN10" s="402"/>
      <c r="AO10" s="402"/>
      <c r="AP10" s="402"/>
      <c r="AQ10" s="402"/>
      <c r="AR10" s="402"/>
      <c r="AS10" s="402"/>
      <c r="AT10" s="402"/>
      <c r="AU10" s="402"/>
      <c r="AV10" s="402"/>
      <c r="AW10" s="402"/>
      <c r="AX10" s="402"/>
      <c r="AY10" s="402"/>
      <c r="AZ10" s="402"/>
      <c r="BA10" s="402"/>
      <c r="BB10" s="402"/>
      <c r="BC10" s="402"/>
      <c r="BD10" s="402"/>
      <c r="BE10" s="402"/>
      <c r="BF10" s="402"/>
      <c r="BG10" s="198">
        <f>SUMIFS(BG11:BG1000,G11:G1000,"Miles")</f>
        <v>0</v>
      </c>
      <c r="BH10" s="433"/>
      <c r="BI10" s="38"/>
      <c r="BJ10" s="38"/>
    </row>
    <row r="11" spans="3:67" s="20" customFormat="1" ht="20.149999999999999" customHeight="1" x14ac:dyDescent="0.3">
      <c r="C11" s="228"/>
      <c r="D11" s="78"/>
      <c r="E11" s="227"/>
      <c r="F11" s="223"/>
      <c r="G11" s="201"/>
      <c r="H11" s="35"/>
      <c r="I11" s="183">
        <f>IFERROR(VLOOKUP(H11,#REF!,8,FALSE),0)</f>
        <v>0</v>
      </c>
      <c r="J11" s="152"/>
      <c r="K11" s="153"/>
      <c r="L11" s="153"/>
      <c r="M11" s="153"/>
      <c r="N11" s="153"/>
      <c r="O11" s="153"/>
      <c r="P11" s="153"/>
      <c r="Q11" s="154"/>
      <c r="R11" s="154"/>
      <c r="S11" s="154"/>
      <c r="T11" s="154"/>
      <c r="U11" s="154"/>
      <c r="V11" s="154"/>
      <c r="W11" s="154"/>
      <c r="X11" s="154"/>
      <c r="Y11" s="154"/>
      <c r="Z11" s="154"/>
      <c r="AA11" s="154"/>
      <c r="AB11" s="154"/>
      <c r="AC11" s="154"/>
      <c r="AD11" s="155"/>
      <c r="AE11" s="155"/>
      <c r="AF11" s="155"/>
      <c r="AG11" s="155"/>
      <c r="AH11" s="155"/>
      <c r="AI11" s="155"/>
      <c r="AJ11" s="155"/>
      <c r="AK11" s="155"/>
      <c r="AL11" s="155"/>
      <c r="AM11" s="155"/>
      <c r="AN11" s="155"/>
      <c r="AO11" s="155"/>
      <c r="AP11" s="155"/>
      <c r="AQ11" s="155"/>
      <c r="AR11" s="155"/>
      <c r="AS11" s="155"/>
      <c r="AT11" s="155"/>
      <c r="AU11" s="154"/>
      <c r="AV11" s="154"/>
      <c r="AW11" s="154"/>
      <c r="AX11" s="154"/>
      <c r="AY11" s="154"/>
      <c r="AZ11" s="154"/>
      <c r="BA11" s="154"/>
      <c r="BB11" s="154"/>
      <c r="BC11" s="154"/>
      <c r="BD11" s="154"/>
      <c r="BE11" s="154"/>
      <c r="BF11" s="154"/>
      <c r="BG11" s="202">
        <f>SUM(J11:BF11)</f>
        <v>0</v>
      </c>
      <c r="BH11" s="82">
        <f t="shared" ref="BH11:BH42" si="34">I11*BG11</f>
        <v>0</v>
      </c>
      <c r="BI11" s="33"/>
      <c r="BJ11" s="33"/>
    </row>
    <row r="12" spans="3:67" s="20" customFormat="1" ht="20.149999999999999" customHeight="1" x14ac:dyDescent="0.3">
      <c r="C12" s="229"/>
      <c r="D12" s="36"/>
      <c r="E12" s="227"/>
      <c r="F12" s="79"/>
      <c r="G12" s="35"/>
      <c r="H12" s="35"/>
      <c r="I12" s="183">
        <f>IFERROR(VLOOKUP(H12,#REF!,8,FALSE),0)</f>
        <v>0</v>
      </c>
      <c r="J12" s="152"/>
      <c r="K12" s="153"/>
      <c r="L12" s="153"/>
      <c r="M12" s="153"/>
      <c r="N12" s="153"/>
      <c r="O12" s="153"/>
      <c r="P12" s="153"/>
      <c r="Q12" s="154"/>
      <c r="R12" s="154"/>
      <c r="S12" s="154"/>
      <c r="T12" s="154"/>
      <c r="U12" s="154"/>
      <c r="V12" s="154"/>
      <c r="W12" s="154"/>
      <c r="X12" s="154"/>
      <c r="Y12" s="154"/>
      <c r="Z12" s="154"/>
      <c r="AA12" s="154"/>
      <c r="AB12" s="154"/>
      <c r="AC12" s="154"/>
      <c r="AD12" s="155"/>
      <c r="AE12" s="155"/>
      <c r="AF12" s="155"/>
      <c r="AG12" s="155"/>
      <c r="AH12" s="155"/>
      <c r="AI12" s="155"/>
      <c r="AJ12" s="155"/>
      <c r="AK12" s="155"/>
      <c r="AL12" s="155"/>
      <c r="AM12" s="155"/>
      <c r="AN12" s="155"/>
      <c r="AO12" s="155"/>
      <c r="AP12" s="155"/>
      <c r="AQ12" s="155"/>
      <c r="AR12" s="155"/>
      <c r="AS12" s="155"/>
      <c r="AT12" s="155"/>
      <c r="AU12" s="154"/>
      <c r="AV12" s="154"/>
      <c r="AW12" s="154"/>
      <c r="AX12" s="154"/>
      <c r="AY12" s="154"/>
      <c r="AZ12" s="154"/>
      <c r="BA12" s="154"/>
      <c r="BB12" s="154"/>
      <c r="BC12" s="154"/>
      <c r="BD12" s="154"/>
      <c r="BE12" s="154"/>
      <c r="BF12" s="154"/>
      <c r="BG12" s="202">
        <f>SUM(J12:BF12)</f>
        <v>0</v>
      </c>
      <c r="BH12" s="37">
        <f t="shared" si="34"/>
        <v>0</v>
      </c>
      <c r="BI12" s="33"/>
      <c r="BJ12" s="33"/>
    </row>
    <row r="13" spans="3:67" s="20" customFormat="1" ht="20.149999999999999" customHeight="1" x14ac:dyDescent="0.3">
      <c r="C13" s="229"/>
      <c r="D13" s="36"/>
      <c r="E13" s="227"/>
      <c r="F13" s="36"/>
      <c r="G13" s="35"/>
      <c r="H13" s="35"/>
      <c r="I13" s="183">
        <f>IFERROR(VLOOKUP(H13,#REF!,8,FALSE),0)</f>
        <v>0</v>
      </c>
      <c r="J13" s="152"/>
      <c r="K13" s="153"/>
      <c r="L13" s="153"/>
      <c r="M13" s="153"/>
      <c r="N13" s="153"/>
      <c r="O13" s="153"/>
      <c r="P13" s="153"/>
      <c r="Q13" s="154"/>
      <c r="R13" s="154"/>
      <c r="S13" s="154"/>
      <c r="T13" s="154"/>
      <c r="U13" s="154"/>
      <c r="V13" s="154"/>
      <c r="W13" s="154"/>
      <c r="X13" s="154"/>
      <c r="Y13" s="154"/>
      <c r="Z13" s="154"/>
      <c r="AA13" s="154"/>
      <c r="AB13" s="154"/>
      <c r="AC13" s="154"/>
      <c r="AD13" s="155"/>
      <c r="AE13" s="155"/>
      <c r="AF13" s="155"/>
      <c r="AG13" s="155"/>
      <c r="AH13" s="155"/>
      <c r="AI13" s="155"/>
      <c r="AJ13" s="155"/>
      <c r="AK13" s="155"/>
      <c r="AL13" s="155"/>
      <c r="AM13" s="155"/>
      <c r="AN13" s="155"/>
      <c r="AO13" s="155"/>
      <c r="AP13" s="155"/>
      <c r="AQ13" s="155"/>
      <c r="AR13" s="155"/>
      <c r="AS13" s="155"/>
      <c r="AT13" s="155"/>
      <c r="AU13" s="154"/>
      <c r="AV13" s="154"/>
      <c r="AW13" s="154"/>
      <c r="AX13" s="154"/>
      <c r="AY13" s="154"/>
      <c r="AZ13" s="154"/>
      <c r="BA13" s="154"/>
      <c r="BB13" s="154"/>
      <c r="BC13" s="154"/>
      <c r="BD13" s="154"/>
      <c r="BE13" s="154"/>
      <c r="BF13" s="154"/>
      <c r="BG13" s="202">
        <f t="shared" ref="BG13:BG76" si="35">SUM(J13:BF13)</f>
        <v>0</v>
      </c>
      <c r="BH13" s="37">
        <f t="shared" si="34"/>
        <v>0</v>
      </c>
      <c r="BI13" s="33"/>
      <c r="BJ13" s="33"/>
    </row>
    <row r="14" spans="3:67" s="20" customFormat="1" ht="20.149999999999999" customHeight="1" x14ac:dyDescent="0.3">
      <c r="C14" s="228"/>
      <c r="D14" s="36"/>
      <c r="E14" s="227"/>
      <c r="F14" s="36"/>
      <c r="G14" s="35"/>
      <c r="H14" s="35"/>
      <c r="I14" s="183">
        <f>IFERROR(VLOOKUP(H14,#REF!,8,FALSE),0)</f>
        <v>0</v>
      </c>
      <c r="J14" s="152"/>
      <c r="K14" s="153"/>
      <c r="L14" s="153"/>
      <c r="M14" s="153"/>
      <c r="N14" s="153"/>
      <c r="O14" s="153"/>
      <c r="P14" s="153"/>
      <c r="Q14" s="154"/>
      <c r="R14" s="154"/>
      <c r="S14" s="154"/>
      <c r="T14" s="154"/>
      <c r="U14" s="154"/>
      <c r="V14" s="154"/>
      <c r="W14" s="154"/>
      <c r="X14" s="154"/>
      <c r="Y14" s="154"/>
      <c r="Z14" s="154"/>
      <c r="AA14" s="154"/>
      <c r="AB14" s="154"/>
      <c r="AC14" s="154"/>
      <c r="AD14" s="155"/>
      <c r="AE14" s="155"/>
      <c r="AF14" s="155"/>
      <c r="AG14" s="155"/>
      <c r="AH14" s="155"/>
      <c r="AI14" s="155"/>
      <c r="AJ14" s="155"/>
      <c r="AK14" s="155"/>
      <c r="AL14" s="155"/>
      <c r="AM14" s="155"/>
      <c r="AN14" s="155"/>
      <c r="AO14" s="155"/>
      <c r="AP14" s="155"/>
      <c r="AQ14" s="155"/>
      <c r="AR14" s="155"/>
      <c r="AS14" s="155"/>
      <c r="AT14" s="155"/>
      <c r="AU14" s="154"/>
      <c r="AV14" s="154"/>
      <c r="AW14" s="154"/>
      <c r="AX14" s="154"/>
      <c r="AY14" s="154"/>
      <c r="AZ14" s="154"/>
      <c r="BA14" s="154"/>
      <c r="BB14" s="154"/>
      <c r="BC14" s="154"/>
      <c r="BD14" s="154"/>
      <c r="BE14" s="154"/>
      <c r="BF14" s="154"/>
      <c r="BG14" s="202">
        <f t="shared" si="35"/>
        <v>0</v>
      </c>
      <c r="BH14" s="37">
        <f t="shared" si="34"/>
        <v>0</v>
      </c>
      <c r="BI14" s="33"/>
      <c r="BJ14" s="33"/>
    </row>
    <row r="15" spans="3:67" s="20" customFormat="1" ht="20.149999999999999" customHeight="1" x14ac:dyDescent="0.3">
      <c r="C15" s="228"/>
      <c r="D15" s="36"/>
      <c r="E15" s="226"/>
      <c r="F15" s="79"/>
      <c r="G15" s="35"/>
      <c r="H15" s="35"/>
      <c r="I15" s="183">
        <f>IFERROR(VLOOKUP(H15,#REF!,8,FALSE),0)</f>
        <v>0</v>
      </c>
      <c r="J15" s="152"/>
      <c r="K15" s="153"/>
      <c r="L15" s="153"/>
      <c r="M15" s="153"/>
      <c r="N15" s="153"/>
      <c r="O15" s="153"/>
      <c r="P15" s="153"/>
      <c r="Q15" s="154"/>
      <c r="R15" s="154"/>
      <c r="S15" s="154"/>
      <c r="T15" s="154"/>
      <c r="U15" s="154"/>
      <c r="V15" s="154"/>
      <c r="W15" s="154"/>
      <c r="X15" s="154"/>
      <c r="Y15" s="154"/>
      <c r="Z15" s="154"/>
      <c r="AA15" s="154"/>
      <c r="AB15" s="154"/>
      <c r="AC15" s="154"/>
      <c r="AD15" s="155"/>
      <c r="AE15" s="155"/>
      <c r="AF15" s="155"/>
      <c r="AG15" s="155"/>
      <c r="AH15" s="155"/>
      <c r="AI15" s="155"/>
      <c r="AJ15" s="155"/>
      <c r="AK15" s="155"/>
      <c r="AL15" s="155"/>
      <c r="AM15" s="155"/>
      <c r="AN15" s="155"/>
      <c r="AO15" s="155"/>
      <c r="AP15" s="155"/>
      <c r="AQ15" s="155"/>
      <c r="AR15" s="155"/>
      <c r="AS15" s="155"/>
      <c r="AT15" s="155"/>
      <c r="AU15" s="154"/>
      <c r="AV15" s="154"/>
      <c r="AW15" s="154"/>
      <c r="AX15" s="154"/>
      <c r="AY15" s="154"/>
      <c r="AZ15" s="154"/>
      <c r="BA15" s="154"/>
      <c r="BB15" s="154"/>
      <c r="BC15" s="154"/>
      <c r="BD15" s="154"/>
      <c r="BE15" s="154"/>
      <c r="BF15" s="154"/>
      <c r="BG15" s="202">
        <f t="shared" si="35"/>
        <v>0</v>
      </c>
      <c r="BH15" s="37">
        <f t="shared" si="34"/>
        <v>0</v>
      </c>
      <c r="BI15" s="33"/>
      <c r="BJ15" s="33"/>
    </row>
    <row r="16" spans="3:67" s="20" customFormat="1" ht="20.149999999999999" customHeight="1" x14ac:dyDescent="0.3">
      <c r="C16" s="229"/>
      <c r="D16" s="78"/>
      <c r="E16" s="227"/>
      <c r="F16" s="223"/>
      <c r="G16" s="201"/>
      <c r="H16" s="35"/>
      <c r="I16" s="183">
        <f>IFERROR(VLOOKUP(H16,'[4]FEMA 2021 EQUIPMENT RATES'!$B$16:$I$550,8,FALSE),0)</f>
        <v>0</v>
      </c>
      <c r="J16" s="152"/>
      <c r="K16" s="157"/>
      <c r="L16" s="153"/>
      <c r="M16" s="157"/>
      <c r="N16" s="153"/>
      <c r="O16" s="157"/>
      <c r="P16" s="157"/>
      <c r="Q16" s="157"/>
      <c r="R16" s="157"/>
      <c r="S16" s="157"/>
      <c r="T16" s="157"/>
      <c r="U16" s="157"/>
      <c r="V16" s="157"/>
      <c r="W16" s="154"/>
      <c r="X16" s="154"/>
      <c r="Y16" s="157"/>
      <c r="Z16" s="157"/>
      <c r="AA16" s="157"/>
      <c r="AB16" s="157"/>
      <c r="AC16" s="154"/>
      <c r="AD16" s="155"/>
      <c r="AE16" s="155"/>
      <c r="AF16" s="155"/>
      <c r="AG16" s="155"/>
      <c r="AH16" s="155"/>
      <c r="AI16" s="155"/>
      <c r="AJ16" s="155"/>
      <c r="AK16" s="155"/>
      <c r="AL16" s="155"/>
      <c r="AM16" s="155"/>
      <c r="AN16" s="155"/>
      <c r="AO16" s="155"/>
      <c r="AP16" s="155"/>
      <c r="AQ16" s="155"/>
      <c r="AR16" s="155"/>
      <c r="AS16" s="155"/>
      <c r="AT16" s="155"/>
      <c r="AU16" s="154"/>
      <c r="AV16" s="154"/>
      <c r="AW16" s="154"/>
      <c r="AX16" s="154"/>
      <c r="AY16" s="154"/>
      <c r="AZ16" s="154"/>
      <c r="BA16" s="154"/>
      <c r="BB16" s="154"/>
      <c r="BC16" s="154"/>
      <c r="BD16" s="154"/>
      <c r="BE16" s="154"/>
      <c r="BF16" s="154"/>
      <c r="BG16" s="202">
        <f t="shared" si="35"/>
        <v>0</v>
      </c>
      <c r="BH16" s="37">
        <f t="shared" si="34"/>
        <v>0</v>
      </c>
      <c r="BI16" s="33"/>
      <c r="BJ16" s="33"/>
    </row>
    <row r="17" spans="1:62" s="20" customFormat="1" ht="20.149999999999999" customHeight="1" x14ac:dyDescent="0.3">
      <c r="C17" s="229"/>
      <c r="D17" s="36"/>
      <c r="E17" s="227"/>
      <c r="F17" s="79"/>
      <c r="G17" s="35"/>
      <c r="H17" s="35"/>
      <c r="I17" s="183">
        <f>IFERROR(VLOOKUP(H17,'[4]FEMA 2021 EQUIPMENT RATES'!$B$16:$I$550,8,FALSE),0)</f>
        <v>0</v>
      </c>
      <c r="J17" s="152"/>
      <c r="K17" s="153"/>
      <c r="L17" s="153"/>
      <c r="M17" s="157"/>
      <c r="N17" s="153"/>
      <c r="O17" s="157"/>
      <c r="P17" s="157"/>
      <c r="Q17" s="157"/>
      <c r="R17" s="157"/>
      <c r="S17" s="157"/>
      <c r="T17" s="157"/>
      <c r="U17" s="157"/>
      <c r="V17" s="157"/>
      <c r="W17" s="154"/>
      <c r="X17" s="154"/>
      <c r="Y17" s="157"/>
      <c r="Z17" s="157"/>
      <c r="AA17" s="154"/>
      <c r="AB17" s="154"/>
      <c r="AC17" s="154"/>
      <c r="AD17" s="155"/>
      <c r="AE17" s="155"/>
      <c r="AF17" s="155"/>
      <c r="AG17" s="155"/>
      <c r="AH17" s="155"/>
      <c r="AI17" s="155"/>
      <c r="AJ17" s="155"/>
      <c r="AK17" s="155"/>
      <c r="AL17" s="155"/>
      <c r="AM17" s="155"/>
      <c r="AN17" s="155"/>
      <c r="AO17" s="155"/>
      <c r="AP17" s="155"/>
      <c r="AQ17" s="155"/>
      <c r="AR17" s="155"/>
      <c r="AS17" s="155"/>
      <c r="AT17" s="155"/>
      <c r="AU17" s="154"/>
      <c r="AV17" s="154"/>
      <c r="AW17" s="154"/>
      <c r="AX17" s="154"/>
      <c r="AY17" s="154"/>
      <c r="AZ17" s="154"/>
      <c r="BA17" s="154"/>
      <c r="BB17" s="154"/>
      <c r="BC17" s="154"/>
      <c r="BD17" s="154"/>
      <c r="BE17" s="154"/>
      <c r="BF17" s="154"/>
      <c r="BG17" s="202">
        <f t="shared" si="35"/>
        <v>0</v>
      </c>
      <c r="BH17" s="37">
        <f t="shared" si="34"/>
        <v>0</v>
      </c>
      <c r="BI17" s="33"/>
      <c r="BJ17" s="33"/>
    </row>
    <row r="18" spans="1:62" s="20" customFormat="1" ht="20.149999999999999" customHeight="1" x14ac:dyDescent="0.3">
      <c r="C18" s="229"/>
      <c r="D18" s="36"/>
      <c r="E18" s="227"/>
      <c r="F18" s="36"/>
      <c r="G18" s="35"/>
      <c r="H18" s="35"/>
      <c r="I18" s="183">
        <f>IFERROR(VLOOKUP(H18,'[4]FEMA 2021 EQUIPMENT RATES'!$B$16:$I$550,8,FALSE),0)</f>
        <v>0</v>
      </c>
      <c r="J18" s="152"/>
      <c r="K18" s="153"/>
      <c r="L18" s="153"/>
      <c r="M18" s="157"/>
      <c r="N18" s="153"/>
      <c r="O18" s="157"/>
      <c r="P18" s="157"/>
      <c r="Q18" s="157"/>
      <c r="R18" s="157"/>
      <c r="S18" s="157"/>
      <c r="T18" s="157"/>
      <c r="U18" s="157"/>
      <c r="V18" s="157"/>
      <c r="W18" s="154"/>
      <c r="X18" s="154"/>
      <c r="Y18" s="157"/>
      <c r="Z18" s="157"/>
      <c r="AA18" s="157"/>
      <c r="AB18" s="157"/>
      <c r="AC18" s="157"/>
      <c r="AD18" s="158"/>
      <c r="AE18" s="158"/>
      <c r="AF18" s="158"/>
      <c r="AG18" s="158"/>
      <c r="AH18" s="158"/>
      <c r="AI18" s="158"/>
      <c r="AJ18" s="158"/>
      <c r="AK18" s="158"/>
      <c r="AL18" s="158"/>
      <c r="AM18" s="158"/>
      <c r="AN18" s="158"/>
      <c r="AO18" s="158"/>
      <c r="AP18" s="158"/>
      <c r="AQ18" s="158"/>
      <c r="AR18" s="158"/>
      <c r="AS18" s="158"/>
      <c r="AT18" s="158"/>
      <c r="AU18" s="154"/>
      <c r="AV18" s="154"/>
      <c r="AW18" s="154"/>
      <c r="AX18" s="154"/>
      <c r="AY18" s="154"/>
      <c r="AZ18" s="154"/>
      <c r="BA18" s="154"/>
      <c r="BB18" s="154"/>
      <c r="BC18" s="154"/>
      <c r="BD18" s="154"/>
      <c r="BE18" s="154"/>
      <c r="BF18" s="154"/>
      <c r="BG18" s="202">
        <f t="shared" si="35"/>
        <v>0</v>
      </c>
      <c r="BH18" s="81">
        <f t="shared" si="34"/>
        <v>0</v>
      </c>
      <c r="BI18" s="33"/>
      <c r="BJ18" s="33"/>
    </row>
    <row r="19" spans="1:62" ht="20.149999999999999" customHeight="1" x14ac:dyDescent="0.35">
      <c r="A19" s="80"/>
      <c r="B19" s="80"/>
      <c r="C19" s="229"/>
      <c r="D19" s="36"/>
      <c r="E19" s="227"/>
      <c r="F19" s="36"/>
      <c r="G19" s="35"/>
      <c r="H19" s="35"/>
      <c r="I19" s="183">
        <f>IFERROR(VLOOKUP(H19,'[4]FEMA 2021 EQUIPMENT RATES'!$B$16:$I$550,8,FALSE),0)</f>
        <v>0</v>
      </c>
      <c r="J19" s="152"/>
      <c r="K19" s="157"/>
      <c r="L19" s="157"/>
      <c r="M19" s="157"/>
      <c r="N19" s="157"/>
      <c r="O19" s="157"/>
      <c r="P19" s="157"/>
      <c r="Q19" s="157"/>
      <c r="R19" s="157"/>
      <c r="S19" s="157"/>
      <c r="T19" s="157"/>
      <c r="U19" s="157"/>
      <c r="V19" s="157"/>
      <c r="W19" s="157"/>
      <c r="X19" s="157"/>
      <c r="Y19" s="157"/>
      <c r="Z19" s="157"/>
      <c r="AA19" s="157"/>
      <c r="AB19" s="157"/>
      <c r="AC19" s="157"/>
      <c r="AD19" s="158"/>
      <c r="AE19" s="158"/>
      <c r="AF19" s="158"/>
      <c r="AG19" s="158"/>
      <c r="AH19" s="158"/>
      <c r="AI19" s="158"/>
      <c r="AJ19" s="158"/>
      <c r="AK19" s="158"/>
      <c r="AL19" s="158"/>
      <c r="AM19" s="158"/>
      <c r="AN19" s="158"/>
      <c r="AO19" s="158"/>
      <c r="AP19" s="158"/>
      <c r="AQ19" s="158"/>
      <c r="AR19" s="158"/>
      <c r="AS19" s="158"/>
      <c r="AT19" s="158"/>
      <c r="AU19" s="154"/>
      <c r="AV19" s="154"/>
      <c r="AW19" s="154"/>
      <c r="AX19" s="154"/>
      <c r="AY19" s="154"/>
      <c r="AZ19" s="154"/>
      <c r="BA19" s="154"/>
      <c r="BB19" s="154"/>
      <c r="BC19" s="154"/>
      <c r="BD19" s="154"/>
      <c r="BE19" s="154"/>
      <c r="BF19" s="154"/>
      <c r="BG19" s="202">
        <f t="shared" si="35"/>
        <v>0</v>
      </c>
      <c r="BH19" s="81">
        <f t="shared" si="34"/>
        <v>0</v>
      </c>
    </row>
    <row r="20" spans="1:62" ht="20.149999999999999" customHeight="1" x14ac:dyDescent="0.35">
      <c r="A20" s="80"/>
      <c r="B20" s="80"/>
      <c r="C20" s="229"/>
      <c r="D20" s="36"/>
      <c r="E20" s="226"/>
      <c r="F20" s="79"/>
      <c r="G20" s="35"/>
      <c r="H20" s="35"/>
      <c r="I20" s="183">
        <f>IFERROR(VLOOKUP(H20,'[4]FEMA 2021 EQUIPMENT RATES'!$B$16:$I$550,8,FALSE),0)</f>
        <v>0</v>
      </c>
      <c r="J20" s="152"/>
      <c r="K20" s="157"/>
      <c r="L20" s="153"/>
      <c r="M20" s="157"/>
      <c r="N20" s="157"/>
      <c r="O20" s="157"/>
      <c r="P20" s="157"/>
      <c r="Q20" s="157"/>
      <c r="R20" s="157"/>
      <c r="S20" s="157"/>
      <c r="T20" s="157"/>
      <c r="U20" s="157"/>
      <c r="V20" s="157"/>
      <c r="W20" s="157"/>
      <c r="X20" s="157"/>
      <c r="Y20" s="157"/>
      <c r="Z20" s="157"/>
      <c r="AA20" s="157"/>
      <c r="AB20" s="157"/>
      <c r="AC20" s="157"/>
      <c r="AD20" s="158"/>
      <c r="AE20" s="158"/>
      <c r="AF20" s="158"/>
      <c r="AG20" s="158"/>
      <c r="AH20" s="158"/>
      <c r="AI20" s="158"/>
      <c r="AJ20" s="158"/>
      <c r="AK20" s="158"/>
      <c r="AL20" s="158"/>
      <c r="AM20" s="158"/>
      <c r="AN20" s="158"/>
      <c r="AO20" s="158"/>
      <c r="AP20" s="158"/>
      <c r="AQ20" s="158"/>
      <c r="AR20" s="158"/>
      <c r="AS20" s="158"/>
      <c r="AT20" s="158"/>
      <c r="AU20" s="154"/>
      <c r="AV20" s="154"/>
      <c r="AW20" s="154"/>
      <c r="AX20" s="154"/>
      <c r="AY20" s="154"/>
      <c r="AZ20" s="154"/>
      <c r="BA20" s="154"/>
      <c r="BB20" s="154"/>
      <c r="BC20" s="154"/>
      <c r="BD20" s="154"/>
      <c r="BE20" s="154"/>
      <c r="BF20" s="154"/>
      <c r="BG20" s="202">
        <f t="shared" si="35"/>
        <v>0</v>
      </c>
      <c r="BH20" s="81">
        <f t="shared" si="34"/>
        <v>0</v>
      </c>
    </row>
    <row r="21" spans="1:62" ht="20.149999999999999" customHeight="1" x14ac:dyDescent="0.35">
      <c r="A21" s="80"/>
      <c r="B21" s="80"/>
      <c r="C21" s="229"/>
      <c r="D21" s="79"/>
      <c r="E21" s="226"/>
      <c r="F21" s="79"/>
      <c r="G21" s="35"/>
      <c r="H21" s="35"/>
      <c r="I21" s="183">
        <f>IFERROR(VLOOKUP(H21,'[4]FEMA 2021 EQUIPMENT RATES'!$B$16:$I$550,8,FALSE),0)</f>
        <v>0</v>
      </c>
      <c r="J21" s="156"/>
      <c r="K21" s="157"/>
      <c r="L21" s="157"/>
      <c r="M21" s="157"/>
      <c r="N21" s="157"/>
      <c r="O21" s="157"/>
      <c r="P21" s="157"/>
      <c r="Q21" s="157"/>
      <c r="R21" s="157"/>
      <c r="S21" s="157"/>
      <c r="T21" s="157"/>
      <c r="U21" s="157"/>
      <c r="V21" s="157"/>
      <c r="W21" s="157"/>
      <c r="X21" s="157"/>
      <c r="Y21" s="157"/>
      <c r="Z21" s="157"/>
      <c r="AA21" s="157"/>
      <c r="AB21" s="157"/>
      <c r="AC21" s="157"/>
      <c r="AD21" s="158"/>
      <c r="AE21" s="158"/>
      <c r="AF21" s="158"/>
      <c r="AG21" s="158"/>
      <c r="AH21" s="158"/>
      <c r="AI21" s="158"/>
      <c r="AJ21" s="158"/>
      <c r="AK21" s="158"/>
      <c r="AL21" s="158"/>
      <c r="AM21" s="158"/>
      <c r="AN21" s="158"/>
      <c r="AO21" s="158"/>
      <c r="AP21" s="158"/>
      <c r="AQ21" s="158"/>
      <c r="AR21" s="158"/>
      <c r="AS21" s="158"/>
      <c r="AT21" s="158"/>
      <c r="AU21" s="154"/>
      <c r="AV21" s="154"/>
      <c r="AW21" s="154"/>
      <c r="AX21" s="154"/>
      <c r="AY21" s="154"/>
      <c r="AZ21" s="154"/>
      <c r="BA21" s="154"/>
      <c r="BB21" s="154"/>
      <c r="BC21" s="154"/>
      <c r="BD21" s="154"/>
      <c r="BE21" s="154"/>
      <c r="BF21" s="154"/>
      <c r="BG21" s="202">
        <f t="shared" si="35"/>
        <v>0</v>
      </c>
      <c r="BH21" s="81">
        <f t="shared" si="34"/>
        <v>0</v>
      </c>
    </row>
    <row r="22" spans="1:62" ht="20.149999999999999" customHeight="1" x14ac:dyDescent="0.35">
      <c r="A22" s="80"/>
      <c r="B22" s="80"/>
      <c r="C22" s="229"/>
      <c r="D22" s="79"/>
      <c r="E22" s="226"/>
      <c r="F22" s="79"/>
      <c r="G22" s="35"/>
      <c r="H22" s="35"/>
      <c r="I22" s="183">
        <f>IFERROR(VLOOKUP(H22,'[4]FEMA 2021 EQUIPMENT RATES'!$B$16:$I$550,8,FALSE),0)</f>
        <v>0</v>
      </c>
      <c r="J22" s="152"/>
      <c r="K22" s="154"/>
      <c r="L22" s="154"/>
      <c r="M22" s="154"/>
      <c r="N22" s="154"/>
      <c r="O22" s="154"/>
      <c r="P22" s="154"/>
      <c r="Q22" s="154"/>
      <c r="R22" s="154"/>
      <c r="S22" s="154"/>
      <c r="T22" s="154"/>
      <c r="U22" s="154"/>
      <c r="V22" s="154"/>
      <c r="W22" s="154"/>
      <c r="X22" s="154"/>
      <c r="Y22" s="154"/>
      <c r="Z22" s="154"/>
      <c r="AA22" s="154"/>
      <c r="AB22" s="154"/>
      <c r="AC22" s="157"/>
      <c r="AD22" s="158"/>
      <c r="AE22" s="158"/>
      <c r="AF22" s="158"/>
      <c r="AG22" s="158"/>
      <c r="AH22" s="158"/>
      <c r="AI22" s="158"/>
      <c r="AJ22" s="158"/>
      <c r="AK22" s="158"/>
      <c r="AL22" s="158"/>
      <c r="AM22" s="158"/>
      <c r="AN22" s="158"/>
      <c r="AO22" s="158"/>
      <c r="AP22" s="158"/>
      <c r="AQ22" s="158"/>
      <c r="AR22" s="158"/>
      <c r="AS22" s="158"/>
      <c r="AT22" s="158"/>
      <c r="AU22" s="154"/>
      <c r="AV22" s="154"/>
      <c r="AW22" s="154"/>
      <c r="AX22" s="154"/>
      <c r="AY22" s="154"/>
      <c r="AZ22" s="154"/>
      <c r="BA22" s="154"/>
      <c r="BB22" s="154"/>
      <c r="BC22" s="154"/>
      <c r="BD22" s="154"/>
      <c r="BE22" s="154"/>
      <c r="BF22" s="154"/>
      <c r="BG22" s="202">
        <f t="shared" si="35"/>
        <v>0</v>
      </c>
      <c r="BH22" s="81">
        <f t="shared" si="34"/>
        <v>0</v>
      </c>
    </row>
    <row r="23" spans="1:62" ht="20.149999999999999" customHeight="1" x14ac:dyDescent="0.35">
      <c r="A23" s="80"/>
      <c r="B23" s="80"/>
      <c r="C23" s="224"/>
      <c r="D23" s="35"/>
      <c r="E23" s="227"/>
      <c r="F23" s="35"/>
      <c r="G23" s="35"/>
      <c r="H23" s="35"/>
      <c r="I23" s="183">
        <f>IFERROR(VLOOKUP(H23,#REF!,8,FALSE),0)</f>
        <v>0</v>
      </c>
      <c r="J23" s="159"/>
      <c r="K23" s="154"/>
      <c r="L23" s="154"/>
      <c r="M23" s="154"/>
      <c r="N23" s="153"/>
      <c r="O23" s="154"/>
      <c r="P23" s="154"/>
      <c r="Q23" s="154"/>
      <c r="R23" s="154"/>
      <c r="S23" s="154"/>
      <c r="T23" s="154"/>
      <c r="U23" s="154"/>
      <c r="V23" s="154"/>
      <c r="W23" s="154"/>
      <c r="X23" s="154"/>
      <c r="Y23" s="154"/>
      <c r="Z23" s="154"/>
      <c r="AA23" s="154"/>
      <c r="AB23" s="154"/>
      <c r="AC23" s="157"/>
      <c r="AD23" s="158"/>
      <c r="AE23" s="158"/>
      <c r="AF23" s="158"/>
      <c r="AG23" s="158"/>
      <c r="AH23" s="158"/>
      <c r="AI23" s="158"/>
      <c r="AJ23" s="158"/>
      <c r="AK23" s="158"/>
      <c r="AL23" s="158"/>
      <c r="AM23" s="158"/>
      <c r="AN23" s="158"/>
      <c r="AO23" s="158"/>
      <c r="AP23" s="158"/>
      <c r="AQ23" s="158"/>
      <c r="AR23" s="158"/>
      <c r="AS23" s="158"/>
      <c r="AT23" s="158"/>
      <c r="AU23" s="154"/>
      <c r="AV23" s="154"/>
      <c r="AW23" s="154"/>
      <c r="AX23" s="154"/>
      <c r="AY23" s="154"/>
      <c r="AZ23" s="154"/>
      <c r="BA23" s="154"/>
      <c r="BB23" s="154"/>
      <c r="BC23" s="154"/>
      <c r="BD23" s="154"/>
      <c r="BE23" s="154"/>
      <c r="BF23" s="154"/>
      <c r="BG23" s="202">
        <f t="shared" si="35"/>
        <v>0</v>
      </c>
      <c r="BH23" s="81">
        <f t="shared" si="34"/>
        <v>0</v>
      </c>
    </row>
    <row r="24" spans="1:62" ht="20.149999999999999" customHeight="1" x14ac:dyDescent="0.35">
      <c r="A24" s="80"/>
      <c r="B24" s="80"/>
      <c r="C24" s="224"/>
      <c r="D24" s="35"/>
      <c r="E24" s="227"/>
      <c r="F24" s="35"/>
      <c r="G24" s="35"/>
      <c r="H24" s="35"/>
      <c r="I24" s="183">
        <f>IFERROR(VLOOKUP(H24,#REF!,8,FALSE),0)</f>
        <v>0</v>
      </c>
      <c r="J24" s="159"/>
      <c r="K24" s="154"/>
      <c r="L24" s="154"/>
      <c r="M24" s="154"/>
      <c r="N24" s="154"/>
      <c r="O24" s="154"/>
      <c r="P24" s="154"/>
      <c r="Q24" s="154"/>
      <c r="R24" s="154"/>
      <c r="S24" s="154"/>
      <c r="T24" s="154"/>
      <c r="U24" s="154"/>
      <c r="V24" s="154"/>
      <c r="W24" s="154"/>
      <c r="X24" s="154"/>
      <c r="Y24" s="154"/>
      <c r="Z24" s="154"/>
      <c r="AA24" s="154"/>
      <c r="AB24" s="154"/>
      <c r="AC24" s="157"/>
      <c r="AD24" s="158"/>
      <c r="AE24" s="158"/>
      <c r="AF24" s="158"/>
      <c r="AG24" s="158"/>
      <c r="AH24" s="158"/>
      <c r="AI24" s="158"/>
      <c r="AJ24" s="158"/>
      <c r="AK24" s="158"/>
      <c r="AL24" s="158"/>
      <c r="AM24" s="158"/>
      <c r="AN24" s="158"/>
      <c r="AO24" s="158"/>
      <c r="AP24" s="158"/>
      <c r="AQ24" s="158"/>
      <c r="AR24" s="158"/>
      <c r="AS24" s="158"/>
      <c r="AT24" s="158"/>
      <c r="AU24" s="154"/>
      <c r="AV24" s="154"/>
      <c r="AW24" s="154"/>
      <c r="AX24" s="154"/>
      <c r="AY24" s="154"/>
      <c r="AZ24" s="154"/>
      <c r="BA24" s="154"/>
      <c r="BB24" s="154"/>
      <c r="BC24" s="154"/>
      <c r="BD24" s="154"/>
      <c r="BE24" s="154"/>
      <c r="BF24" s="154"/>
      <c r="BG24" s="202">
        <f t="shared" si="35"/>
        <v>0</v>
      </c>
      <c r="BH24" s="81">
        <f t="shared" si="34"/>
        <v>0</v>
      </c>
    </row>
    <row r="25" spans="1:62" ht="20.149999999999999" customHeight="1" x14ac:dyDescent="0.35">
      <c r="A25" s="80"/>
      <c r="B25" s="80"/>
      <c r="C25" s="224"/>
      <c r="D25" s="35"/>
      <c r="E25" s="227"/>
      <c r="F25" s="35"/>
      <c r="G25" s="35"/>
      <c r="H25" s="35"/>
      <c r="I25" s="183">
        <f>IFERROR(VLOOKUP(H25,#REF!,8,FALSE),0)</f>
        <v>0</v>
      </c>
      <c r="J25" s="159"/>
      <c r="K25" s="154"/>
      <c r="L25" s="154"/>
      <c r="M25" s="154"/>
      <c r="N25" s="154"/>
      <c r="O25" s="154"/>
      <c r="P25" s="154"/>
      <c r="Q25" s="154"/>
      <c r="R25" s="154"/>
      <c r="S25" s="154"/>
      <c r="T25" s="154"/>
      <c r="U25" s="154"/>
      <c r="V25" s="154"/>
      <c r="W25" s="154"/>
      <c r="X25" s="154"/>
      <c r="Y25" s="154"/>
      <c r="Z25" s="154"/>
      <c r="AA25" s="154"/>
      <c r="AB25" s="154"/>
      <c r="AC25" s="157"/>
      <c r="AD25" s="158"/>
      <c r="AE25" s="158"/>
      <c r="AF25" s="158"/>
      <c r="AG25" s="158"/>
      <c r="AH25" s="158"/>
      <c r="AI25" s="158"/>
      <c r="AJ25" s="158"/>
      <c r="AK25" s="158"/>
      <c r="AL25" s="158"/>
      <c r="AM25" s="158"/>
      <c r="AN25" s="158"/>
      <c r="AO25" s="158"/>
      <c r="AP25" s="158"/>
      <c r="AQ25" s="158"/>
      <c r="AR25" s="158"/>
      <c r="AS25" s="158"/>
      <c r="AT25" s="158"/>
      <c r="AU25" s="154"/>
      <c r="AV25" s="154"/>
      <c r="AW25" s="154"/>
      <c r="AX25" s="154"/>
      <c r="AY25" s="154"/>
      <c r="AZ25" s="154"/>
      <c r="BA25" s="154"/>
      <c r="BB25" s="154"/>
      <c r="BC25" s="154"/>
      <c r="BD25" s="154"/>
      <c r="BE25" s="154"/>
      <c r="BF25" s="154"/>
      <c r="BG25" s="202">
        <f t="shared" si="35"/>
        <v>0</v>
      </c>
      <c r="BH25" s="81">
        <f t="shared" si="34"/>
        <v>0</v>
      </c>
    </row>
    <row r="26" spans="1:62" ht="20.149999999999999" customHeight="1" x14ac:dyDescent="0.35">
      <c r="A26" s="80"/>
      <c r="B26" s="80"/>
      <c r="C26" s="224"/>
      <c r="D26" s="35"/>
      <c r="E26" s="227"/>
      <c r="F26" s="35"/>
      <c r="G26" s="35"/>
      <c r="H26" s="35"/>
      <c r="I26" s="183">
        <f>IFERROR(VLOOKUP(H26,#REF!,8,FALSE),0)</f>
        <v>0</v>
      </c>
      <c r="J26" s="159"/>
      <c r="K26" s="154"/>
      <c r="L26" s="154"/>
      <c r="M26" s="154"/>
      <c r="N26" s="154"/>
      <c r="O26" s="154"/>
      <c r="P26" s="154"/>
      <c r="Q26" s="154"/>
      <c r="R26" s="154"/>
      <c r="S26" s="154"/>
      <c r="T26" s="154"/>
      <c r="U26" s="154"/>
      <c r="V26" s="154"/>
      <c r="W26" s="154"/>
      <c r="X26" s="154"/>
      <c r="Y26" s="154"/>
      <c r="Z26" s="154"/>
      <c r="AA26" s="154"/>
      <c r="AB26" s="154"/>
      <c r="AC26" s="157"/>
      <c r="AD26" s="158"/>
      <c r="AE26" s="158"/>
      <c r="AF26" s="158"/>
      <c r="AG26" s="158"/>
      <c r="AH26" s="158"/>
      <c r="AI26" s="158"/>
      <c r="AJ26" s="158"/>
      <c r="AK26" s="158"/>
      <c r="AL26" s="158"/>
      <c r="AM26" s="158"/>
      <c r="AN26" s="158"/>
      <c r="AO26" s="158"/>
      <c r="AP26" s="158"/>
      <c r="AQ26" s="158"/>
      <c r="AR26" s="158"/>
      <c r="AS26" s="158"/>
      <c r="AT26" s="158"/>
      <c r="AU26" s="154"/>
      <c r="AV26" s="154"/>
      <c r="AW26" s="154"/>
      <c r="AX26" s="154"/>
      <c r="AY26" s="154"/>
      <c r="AZ26" s="154"/>
      <c r="BA26" s="154"/>
      <c r="BB26" s="154"/>
      <c r="BC26" s="154"/>
      <c r="BD26" s="154"/>
      <c r="BE26" s="154"/>
      <c r="BF26" s="154"/>
      <c r="BG26" s="202">
        <f t="shared" si="35"/>
        <v>0</v>
      </c>
      <c r="BH26" s="81">
        <f t="shared" si="34"/>
        <v>0</v>
      </c>
    </row>
    <row r="27" spans="1:62" ht="20.149999999999999" customHeight="1" x14ac:dyDescent="0.35">
      <c r="A27" s="80"/>
      <c r="B27" s="80"/>
      <c r="C27" s="224"/>
      <c r="D27" s="35"/>
      <c r="E27" s="226"/>
      <c r="F27" s="79"/>
      <c r="G27" s="35"/>
      <c r="H27" s="35"/>
      <c r="I27" s="183">
        <f>IFERROR(VLOOKUP(H27,#REF!,8,FALSE),0)</f>
        <v>0</v>
      </c>
      <c r="J27" s="159"/>
      <c r="K27" s="154"/>
      <c r="L27" s="154"/>
      <c r="M27" s="154"/>
      <c r="N27" s="154"/>
      <c r="O27" s="154"/>
      <c r="P27" s="154"/>
      <c r="Q27" s="154"/>
      <c r="R27" s="154"/>
      <c r="S27" s="154"/>
      <c r="T27" s="154"/>
      <c r="U27" s="154"/>
      <c r="V27" s="154"/>
      <c r="W27" s="154"/>
      <c r="X27" s="154"/>
      <c r="Y27" s="154"/>
      <c r="Z27" s="154"/>
      <c r="AA27" s="154"/>
      <c r="AB27" s="154"/>
      <c r="AC27" s="154"/>
      <c r="AD27" s="158"/>
      <c r="AE27" s="158"/>
      <c r="AF27" s="158"/>
      <c r="AG27" s="158"/>
      <c r="AH27" s="158"/>
      <c r="AI27" s="158"/>
      <c r="AJ27" s="158"/>
      <c r="AK27" s="158"/>
      <c r="AL27" s="158"/>
      <c r="AM27" s="158"/>
      <c r="AN27" s="158"/>
      <c r="AO27" s="158"/>
      <c r="AP27" s="158"/>
      <c r="AQ27" s="158"/>
      <c r="AR27" s="158"/>
      <c r="AS27" s="158"/>
      <c r="AT27" s="158"/>
      <c r="AU27" s="154"/>
      <c r="AV27" s="154"/>
      <c r="AW27" s="154"/>
      <c r="AX27" s="154"/>
      <c r="AY27" s="154"/>
      <c r="AZ27" s="154"/>
      <c r="BA27" s="154"/>
      <c r="BB27" s="154"/>
      <c r="BC27" s="154"/>
      <c r="BD27" s="154"/>
      <c r="BE27" s="154"/>
      <c r="BF27" s="154"/>
      <c r="BG27" s="202">
        <f t="shared" si="35"/>
        <v>0</v>
      </c>
      <c r="BH27" s="81">
        <f t="shared" si="34"/>
        <v>0</v>
      </c>
    </row>
    <row r="28" spans="1:62" ht="20.149999999999999" customHeight="1" x14ac:dyDescent="0.35">
      <c r="A28" s="80"/>
      <c r="B28" s="80"/>
      <c r="C28" s="224"/>
      <c r="D28" s="79"/>
      <c r="E28" s="226"/>
      <c r="F28" s="79"/>
      <c r="G28" s="35"/>
      <c r="H28" s="35"/>
      <c r="I28" s="183">
        <f>IFERROR(VLOOKUP(H28,#REF!,8,FALSE),0)</f>
        <v>0</v>
      </c>
      <c r="J28" s="152"/>
      <c r="K28" s="157"/>
      <c r="L28" s="153"/>
      <c r="M28" s="157"/>
      <c r="N28" s="153"/>
      <c r="O28" s="157"/>
      <c r="P28" s="157"/>
      <c r="Q28" s="157"/>
      <c r="R28" s="157"/>
      <c r="S28" s="157"/>
      <c r="T28" s="157"/>
      <c r="U28" s="157"/>
      <c r="V28" s="157"/>
      <c r="W28" s="154"/>
      <c r="X28" s="154"/>
      <c r="Y28" s="157"/>
      <c r="Z28" s="157"/>
      <c r="AA28" s="157"/>
      <c r="AB28" s="157"/>
      <c r="AC28" s="157"/>
      <c r="AD28" s="158"/>
      <c r="AE28" s="158"/>
      <c r="AF28" s="158"/>
      <c r="AG28" s="158"/>
      <c r="AH28" s="158"/>
      <c r="AI28" s="158"/>
      <c r="AJ28" s="158"/>
      <c r="AK28" s="158"/>
      <c r="AL28" s="158"/>
      <c r="AM28" s="158"/>
      <c r="AN28" s="158"/>
      <c r="AO28" s="158"/>
      <c r="AP28" s="158"/>
      <c r="AQ28" s="158"/>
      <c r="AR28" s="158"/>
      <c r="AS28" s="158"/>
      <c r="AT28" s="158"/>
      <c r="AU28" s="154"/>
      <c r="AV28" s="154"/>
      <c r="AW28" s="154"/>
      <c r="AX28" s="154"/>
      <c r="AY28" s="154"/>
      <c r="AZ28" s="154"/>
      <c r="BA28" s="154"/>
      <c r="BB28" s="154"/>
      <c r="BC28" s="154"/>
      <c r="BD28" s="154"/>
      <c r="BE28" s="154"/>
      <c r="BF28" s="154"/>
      <c r="BG28" s="202">
        <f t="shared" si="35"/>
        <v>0</v>
      </c>
      <c r="BH28" s="81">
        <f t="shared" si="34"/>
        <v>0</v>
      </c>
    </row>
    <row r="29" spans="1:62" ht="20.149999999999999" customHeight="1" x14ac:dyDescent="0.35">
      <c r="A29" s="80"/>
      <c r="B29" s="80"/>
      <c r="C29" s="224"/>
      <c r="D29" s="79"/>
      <c r="E29" s="226"/>
      <c r="F29" s="79"/>
      <c r="G29" s="35"/>
      <c r="H29" s="35"/>
      <c r="I29" s="183">
        <f>IFERROR(VLOOKUP(H29,#REF!,8,FALSE),0)</f>
        <v>0</v>
      </c>
      <c r="J29" s="152"/>
      <c r="K29" s="157"/>
      <c r="L29" s="153"/>
      <c r="M29" s="157"/>
      <c r="N29" s="153"/>
      <c r="O29" s="157"/>
      <c r="P29" s="157"/>
      <c r="Q29" s="157"/>
      <c r="R29" s="157"/>
      <c r="S29" s="157"/>
      <c r="T29" s="157"/>
      <c r="U29" s="157"/>
      <c r="V29" s="157"/>
      <c r="W29" s="154"/>
      <c r="X29" s="154"/>
      <c r="Y29" s="157"/>
      <c r="Z29" s="157"/>
      <c r="AA29" s="157"/>
      <c r="AB29" s="157"/>
      <c r="AC29" s="157"/>
      <c r="AD29" s="158"/>
      <c r="AE29" s="158"/>
      <c r="AF29" s="158"/>
      <c r="AG29" s="158"/>
      <c r="AH29" s="158"/>
      <c r="AI29" s="158"/>
      <c r="AJ29" s="158"/>
      <c r="AK29" s="158"/>
      <c r="AL29" s="158"/>
      <c r="AM29" s="158"/>
      <c r="AN29" s="158"/>
      <c r="AO29" s="158"/>
      <c r="AP29" s="158"/>
      <c r="AQ29" s="158"/>
      <c r="AR29" s="158"/>
      <c r="AS29" s="158"/>
      <c r="AT29" s="158"/>
      <c r="AU29" s="154"/>
      <c r="AV29" s="154"/>
      <c r="AW29" s="154"/>
      <c r="AX29" s="154"/>
      <c r="AY29" s="154"/>
      <c r="AZ29" s="154"/>
      <c r="BA29" s="154"/>
      <c r="BB29" s="154"/>
      <c r="BC29" s="154"/>
      <c r="BD29" s="154"/>
      <c r="BE29" s="154"/>
      <c r="BF29" s="154"/>
      <c r="BG29" s="202">
        <f t="shared" si="35"/>
        <v>0</v>
      </c>
      <c r="BH29" s="81">
        <f t="shared" si="34"/>
        <v>0</v>
      </c>
    </row>
    <row r="30" spans="1:62" ht="20.149999999999999" customHeight="1" x14ac:dyDescent="0.35">
      <c r="A30" s="80"/>
      <c r="B30" s="80"/>
      <c r="C30" s="224"/>
      <c r="D30" s="79"/>
      <c r="E30" s="227"/>
      <c r="F30" s="35"/>
      <c r="G30" s="35"/>
      <c r="H30" s="35"/>
      <c r="I30" s="183">
        <f>IFERROR(VLOOKUP(H30,#REF!,8,FALSE),0)</f>
        <v>0</v>
      </c>
      <c r="J30" s="152"/>
      <c r="K30" s="157"/>
      <c r="L30" s="153"/>
      <c r="M30" s="157"/>
      <c r="N30" s="153"/>
      <c r="O30" s="157"/>
      <c r="P30" s="157"/>
      <c r="Q30" s="157"/>
      <c r="R30" s="157"/>
      <c r="S30" s="157"/>
      <c r="T30" s="157"/>
      <c r="U30" s="157"/>
      <c r="V30" s="157"/>
      <c r="W30" s="154"/>
      <c r="X30" s="154"/>
      <c r="Y30" s="157"/>
      <c r="Z30" s="157"/>
      <c r="AA30" s="157"/>
      <c r="AB30" s="157"/>
      <c r="AC30" s="157"/>
      <c r="AD30" s="158"/>
      <c r="AE30" s="158"/>
      <c r="AF30" s="158"/>
      <c r="AG30" s="158"/>
      <c r="AH30" s="158"/>
      <c r="AI30" s="158"/>
      <c r="AJ30" s="158"/>
      <c r="AK30" s="158"/>
      <c r="AL30" s="158"/>
      <c r="AM30" s="158"/>
      <c r="AN30" s="158"/>
      <c r="AO30" s="158"/>
      <c r="AP30" s="158"/>
      <c r="AQ30" s="158"/>
      <c r="AR30" s="158"/>
      <c r="AS30" s="158"/>
      <c r="AT30" s="158"/>
      <c r="AU30" s="154"/>
      <c r="AV30" s="154"/>
      <c r="AW30" s="154"/>
      <c r="AX30" s="154"/>
      <c r="AY30" s="154"/>
      <c r="AZ30" s="154"/>
      <c r="BA30" s="154"/>
      <c r="BB30" s="154"/>
      <c r="BC30" s="154"/>
      <c r="BD30" s="154"/>
      <c r="BE30" s="154"/>
      <c r="BF30" s="154"/>
      <c r="BG30" s="202">
        <f t="shared" si="35"/>
        <v>0</v>
      </c>
      <c r="BH30" s="81">
        <f t="shared" si="34"/>
        <v>0</v>
      </c>
    </row>
    <row r="31" spans="1:62" ht="20.149999999999999" customHeight="1" x14ac:dyDescent="0.35">
      <c r="A31" s="80"/>
      <c r="B31" s="80"/>
      <c r="C31" s="224"/>
      <c r="D31" s="35"/>
      <c r="E31" s="227"/>
      <c r="F31" s="35"/>
      <c r="G31" s="35"/>
      <c r="H31" s="35"/>
      <c r="I31" s="183">
        <f>IFERROR(VLOOKUP(H31,#REF!,8,FALSE),0)</f>
        <v>0</v>
      </c>
      <c r="J31" s="159"/>
      <c r="K31" s="154"/>
      <c r="L31" s="154"/>
      <c r="M31" s="154"/>
      <c r="N31" s="154"/>
      <c r="O31" s="154"/>
      <c r="P31" s="154"/>
      <c r="Q31" s="154"/>
      <c r="R31" s="154"/>
      <c r="S31" s="154"/>
      <c r="T31" s="154"/>
      <c r="U31" s="154"/>
      <c r="V31" s="154"/>
      <c r="W31" s="154"/>
      <c r="X31" s="154"/>
      <c r="Y31" s="154"/>
      <c r="Z31" s="154"/>
      <c r="AA31" s="154"/>
      <c r="AB31" s="154"/>
      <c r="AC31" s="154"/>
      <c r="AD31" s="154"/>
      <c r="AE31" s="154"/>
      <c r="AF31" s="154"/>
      <c r="AG31" s="154"/>
      <c r="AH31" s="154"/>
      <c r="AI31" s="154"/>
      <c r="AJ31" s="154"/>
      <c r="AK31" s="154"/>
      <c r="AL31" s="154"/>
      <c r="AM31" s="154"/>
      <c r="AN31" s="154"/>
      <c r="AO31" s="154"/>
      <c r="AP31" s="154"/>
      <c r="AQ31" s="154"/>
      <c r="AR31" s="154"/>
      <c r="AS31" s="154"/>
      <c r="AT31" s="154"/>
      <c r="AU31" s="154"/>
      <c r="AV31" s="154"/>
      <c r="AW31" s="154"/>
      <c r="AX31" s="154"/>
      <c r="AY31" s="154"/>
      <c r="AZ31" s="154"/>
      <c r="BA31" s="154"/>
      <c r="BB31" s="154"/>
      <c r="BC31" s="154"/>
      <c r="BD31" s="154"/>
      <c r="BE31" s="154"/>
      <c r="BF31" s="154"/>
      <c r="BG31" s="202">
        <f t="shared" si="35"/>
        <v>0</v>
      </c>
      <c r="BH31" s="37">
        <f t="shared" si="34"/>
        <v>0</v>
      </c>
    </row>
    <row r="32" spans="1:62" ht="20.149999999999999" customHeight="1" x14ac:dyDescent="0.3">
      <c r="C32" s="224"/>
      <c r="D32" s="35"/>
      <c r="E32" s="227"/>
      <c r="F32" s="35"/>
      <c r="G32" s="35"/>
      <c r="H32" s="35"/>
      <c r="I32" s="183">
        <f>IFERROR(VLOOKUP(H32,#REF!,8,FALSE),0)</f>
        <v>0</v>
      </c>
      <c r="J32" s="159"/>
      <c r="K32" s="154"/>
      <c r="L32" s="153"/>
      <c r="M32" s="154"/>
      <c r="N32" s="153"/>
      <c r="O32" s="154"/>
      <c r="P32" s="154"/>
      <c r="Q32" s="154"/>
      <c r="R32" s="154"/>
      <c r="S32" s="154"/>
      <c r="T32" s="154"/>
      <c r="U32" s="154"/>
      <c r="V32" s="154"/>
      <c r="W32" s="154"/>
      <c r="X32" s="154"/>
      <c r="Y32" s="154"/>
      <c r="Z32" s="154"/>
      <c r="AA32" s="154"/>
      <c r="AB32" s="154"/>
      <c r="AC32" s="154"/>
      <c r="AD32" s="154"/>
      <c r="AE32" s="154"/>
      <c r="AF32" s="154"/>
      <c r="AG32" s="154"/>
      <c r="AH32" s="154"/>
      <c r="AI32" s="154"/>
      <c r="AJ32" s="154"/>
      <c r="AK32" s="154"/>
      <c r="AL32" s="154"/>
      <c r="AM32" s="154"/>
      <c r="AN32" s="154"/>
      <c r="AO32" s="154"/>
      <c r="AP32" s="154"/>
      <c r="AQ32" s="154"/>
      <c r="AR32" s="154"/>
      <c r="AS32" s="154"/>
      <c r="AT32" s="154"/>
      <c r="AU32" s="154"/>
      <c r="AV32" s="154"/>
      <c r="AW32" s="154"/>
      <c r="AX32" s="154"/>
      <c r="AY32" s="154"/>
      <c r="AZ32" s="154"/>
      <c r="BA32" s="154"/>
      <c r="BB32" s="154"/>
      <c r="BC32" s="154"/>
      <c r="BD32" s="154"/>
      <c r="BE32" s="154"/>
      <c r="BF32" s="154"/>
      <c r="BG32" s="202">
        <f t="shared" si="35"/>
        <v>0</v>
      </c>
      <c r="BH32" s="37">
        <f t="shared" si="34"/>
        <v>0</v>
      </c>
    </row>
    <row r="33" spans="3:60" ht="20.149999999999999" customHeight="1" x14ac:dyDescent="0.3">
      <c r="C33" s="224"/>
      <c r="D33" s="35"/>
      <c r="E33" s="227"/>
      <c r="F33" s="35"/>
      <c r="G33" s="35"/>
      <c r="H33" s="35"/>
      <c r="I33" s="183">
        <f>IFERROR(VLOOKUP(H33,#REF!,8,FALSE),0)</f>
        <v>0</v>
      </c>
      <c r="J33" s="152"/>
      <c r="K33" s="154"/>
      <c r="L33" s="154"/>
      <c r="M33" s="154"/>
      <c r="N33" s="153"/>
      <c r="O33" s="154"/>
      <c r="P33" s="154"/>
      <c r="Q33" s="154"/>
      <c r="R33" s="154"/>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c r="AW33" s="154"/>
      <c r="AX33" s="154"/>
      <c r="AY33" s="154"/>
      <c r="AZ33" s="154"/>
      <c r="BA33" s="154"/>
      <c r="BB33" s="154"/>
      <c r="BC33" s="154"/>
      <c r="BD33" s="154"/>
      <c r="BE33" s="154"/>
      <c r="BF33" s="154"/>
      <c r="BG33" s="202">
        <f t="shared" si="35"/>
        <v>0</v>
      </c>
      <c r="BH33" s="37">
        <f t="shared" si="34"/>
        <v>0</v>
      </c>
    </row>
    <row r="34" spans="3:60" ht="20.149999999999999" customHeight="1" x14ac:dyDescent="0.3">
      <c r="C34" s="224"/>
      <c r="D34" s="35"/>
      <c r="E34" s="227"/>
      <c r="F34" s="35"/>
      <c r="G34" s="35"/>
      <c r="H34" s="35"/>
      <c r="I34" s="183">
        <f>IFERROR(VLOOKUP(H34,#REF!,8,FALSE),0)</f>
        <v>0</v>
      </c>
      <c r="J34" s="159"/>
      <c r="K34" s="154"/>
      <c r="L34" s="154"/>
      <c r="M34" s="154"/>
      <c r="N34" s="153"/>
      <c r="O34" s="154"/>
      <c r="P34" s="154"/>
      <c r="Q34" s="154"/>
      <c r="R34" s="154"/>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4"/>
      <c r="AQ34" s="154"/>
      <c r="AR34" s="154"/>
      <c r="AS34" s="154"/>
      <c r="AT34" s="154"/>
      <c r="AU34" s="154"/>
      <c r="AV34" s="154"/>
      <c r="AW34" s="154"/>
      <c r="AX34" s="154"/>
      <c r="AY34" s="154"/>
      <c r="AZ34" s="154"/>
      <c r="BA34" s="154"/>
      <c r="BB34" s="154"/>
      <c r="BC34" s="154"/>
      <c r="BD34" s="154"/>
      <c r="BE34" s="154"/>
      <c r="BF34" s="154"/>
      <c r="BG34" s="202">
        <f t="shared" si="35"/>
        <v>0</v>
      </c>
      <c r="BH34" s="37">
        <f t="shared" si="34"/>
        <v>0</v>
      </c>
    </row>
    <row r="35" spans="3:60" ht="20.149999999999999" customHeight="1" x14ac:dyDescent="0.3">
      <c r="C35" s="224"/>
      <c r="D35" s="35"/>
      <c r="E35" s="227"/>
      <c r="F35" s="35"/>
      <c r="G35" s="35"/>
      <c r="H35" s="35"/>
      <c r="I35" s="183">
        <f>IFERROR(VLOOKUP(H35,#REF!,8,FALSE),0)</f>
        <v>0</v>
      </c>
      <c r="J35" s="159"/>
      <c r="K35" s="154"/>
      <c r="L35" s="154"/>
      <c r="M35" s="154"/>
      <c r="N35" s="154"/>
      <c r="O35" s="154"/>
      <c r="P35" s="154"/>
      <c r="Q35" s="154"/>
      <c r="R35" s="154"/>
      <c r="S35" s="154"/>
      <c r="T35" s="154"/>
      <c r="U35" s="154"/>
      <c r="V35" s="154"/>
      <c r="W35" s="154"/>
      <c r="X35" s="154"/>
      <c r="Y35" s="154"/>
      <c r="Z35" s="154"/>
      <c r="AA35" s="154"/>
      <c r="AB35" s="154"/>
      <c r="AC35" s="154"/>
      <c r="AD35" s="154"/>
      <c r="AE35" s="154"/>
      <c r="AF35" s="154"/>
      <c r="AG35" s="154"/>
      <c r="AH35" s="154"/>
      <c r="AI35" s="154"/>
      <c r="AJ35" s="154"/>
      <c r="AK35" s="154"/>
      <c r="AL35" s="154"/>
      <c r="AM35" s="154"/>
      <c r="AN35" s="154"/>
      <c r="AO35" s="154"/>
      <c r="AP35" s="154"/>
      <c r="AQ35" s="154"/>
      <c r="AR35" s="154"/>
      <c r="AS35" s="154"/>
      <c r="AT35" s="154"/>
      <c r="AU35" s="154"/>
      <c r="AV35" s="154"/>
      <c r="AW35" s="154"/>
      <c r="AX35" s="154"/>
      <c r="AY35" s="154"/>
      <c r="AZ35" s="154"/>
      <c r="BA35" s="154"/>
      <c r="BB35" s="154"/>
      <c r="BC35" s="154"/>
      <c r="BD35" s="154"/>
      <c r="BE35" s="154"/>
      <c r="BF35" s="154"/>
      <c r="BG35" s="202">
        <f t="shared" si="35"/>
        <v>0</v>
      </c>
      <c r="BH35" s="37">
        <f t="shared" si="34"/>
        <v>0</v>
      </c>
    </row>
    <row r="36" spans="3:60" ht="20.149999999999999" customHeight="1" x14ac:dyDescent="0.3">
      <c r="C36" s="224"/>
      <c r="D36" s="35"/>
      <c r="E36" s="227"/>
      <c r="F36" s="35"/>
      <c r="G36" s="35"/>
      <c r="H36" s="35"/>
      <c r="I36" s="183">
        <f>IFERROR(VLOOKUP(H36,#REF!,8,FALSE),0)</f>
        <v>0</v>
      </c>
      <c r="J36" s="159"/>
      <c r="K36" s="154"/>
      <c r="L36" s="153"/>
      <c r="M36" s="154"/>
      <c r="N36" s="154"/>
      <c r="O36" s="154"/>
      <c r="P36" s="154"/>
      <c r="Q36" s="154"/>
      <c r="R36" s="154"/>
      <c r="S36" s="154"/>
      <c r="T36" s="154"/>
      <c r="U36" s="154"/>
      <c r="V36" s="154"/>
      <c r="W36" s="154"/>
      <c r="X36" s="154"/>
      <c r="Y36" s="154"/>
      <c r="Z36" s="154"/>
      <c r="AA36" s="154"/>
      <c r="AB36" s="154"/>
      <c r="AC36" s="154"/>
      <c r="AD36" s="154"/>
      <c r="AE36" s="154"/>
      <c r="AF36" s="154"/>
      <c r="AG36" s="154"/>
      <c r="AH36" s="154"/>
      <c r="AI36" s="154"/>
      <c r="AJ36" s="154"/>
      <c r="AK36" s="154"/>
      <c r="AL36" s="154"/>
      <c r="AM36" s="154"/>
      <c r="AN36" s="154"/>
      <c r="AO36" s="154"/>
      <c r="AP36" s="154"/>
      <c r="AQ36" s="154"/>
      <c r="AR36" s="154"/>
      <c r="AS36" s="154"/>
      <c r="AT36" s="154"/>
      <c r="AU36" s="154"/>
      <c r="AV36" s="154"/>
      <c r="AW36" s="154"/>
      <c r="AX36" s="154"/>
      <c r="AY36" s="154"/>
      <c r="AZ36" s="154"/>
      <c r="BA36" s="154"/>
      <c r="BB36" s="154"/>
      <c r="BC36" s="154"/>
      <c r="BD36" s="154"/>
      <c r="BE36" s="154"/>
      <c r="BF36" s="154"/>
      <c r="BG36" s="202">
        <f t="shared" si="35"/>
        <v>0</v>
      </c>
      <c r="BH36" s="37">
        <f t="shared" si="34"/>
        <v>0</v>
      </c>
    </row>
    <row r="37" spans="3:60" ht="20.149999999999999" customHeight="1" x14ac:dyDescent="0.3">
      <c r="C37" s="224"/>
      <c r="D37" s="35"/>
      <c r="E37" s="227"/>
      <c r="F37" s="35"/>
      <c r="G37" s="35"/>
      <c r="H37" s="35"/>
      <c r="I37" s="183">
        <f>IFERROR(VLOOKUP(H37,#REF!,8,FALSE),0)</f>
        <v>0</v>
      </c>
      <c r="J37" s="159"/>
      <c r="K37" s="154"/>
      <c r="L37" s="154"/>
      <c r="M37" s="154"/>
      <c r="N37" s="154"/>
      <c r="O37" s="154"/>
      <c r="P37" s="154"/>
      <c r="Q37" s="154"/>
      <c r="R37" s="154"/>
      <c r="S37" s="154"/>
      <c r="T37" s="154"/>
      <c r="U37" s="154"/>
      <c r="V37" s="154"/>
      <c r="W37" s="154"/>
      <c r="X37" s="154"/>
      <c r="Y37" s="154"/>
      <c r="Z37" s="154"/>
      <c r="AA37" s="154"/>
      <c r="AB37" s="154"/>
      <c r="AC37" s="154"/>
      <c r="AD37" s="154"/>
      <c r="AE37" s="154"/>
      <c r="AF37" s="154"/>
      <c r="AG37" s="154"/>
      <c r="AH37" s="154"/>
      <c r="AI37" s="154"/>
      <c r="AJ37" s="154"/>
      <c r="AK37" s="154"/>
      <c r="AL37" s="154"/>
      <c r="AM37" s="154"/>
      <c r="AN37" s="154"/>
      <c r="AO37" s="154"/>
      <c r="AP37" s="154"/>
      <c r="AQ37" s="154"/>
      <c r="AR37" s="154"/>
      <c r="AS37" s="154"/>
      <c r="AT37" s="154"/>
      <c r="AU37" s="154"/>
      <c r="AV37" s="154"/>
      <c r="AW37" s="154"/>
      <c r="AX37" s="154"/>
      <c r="AY37" s="154"/>
      <c r="AZ37" s="154"/>
      <c r="BA37" s="154"/>
      <c r="BB37" s="154"/>
      <c r="BC37" s="154"/>
      <c r="BD37" s="154"/>
      <c r="BE37" s="154"/>
      <c r="BF37" s="154"/>
      <c r="BG37" s="202">
        <f t="shared" si="35"/>
        <v>0</v>
      </c>
      <c r="BH37" s="37">
        <f t="shared" si="34"/>
        <v>0</v>
      </c>
    </row>
    <row r="38" spans="3:60" ht="20.149999999999999" customHeight="1" x14ac:dyDescent="0.3">
      <c r="C38" s="224"/>
      <c r="D38" s="35"/>
      <c r="E38" s="227"/>
      <c r="F38" s="35"/>
      <c r="G38" s="35"/>
      <c r="H38" s="35"/>
      <c r="I38" s="183">
        <f>IFERROR(VLOOKUP(H38,#REF!,8,FALSE),0)</f>
        <v>0</v>
      </c>
      <c r="J38" s="159"/>
      <c r="K38" s="154"/>
      <c r="L38" s="154"/>
      <c r="M38" s="154"/>
      <c r="N38" s="154"/>
      <c r="O38" s="154"/>
      <c r="P38" s="154"/>
      <c r="Q38" s="154"/>
      <c r="R38" s="154"/>
      <c r="S38" s="154"/>
      <c r="T38" s="154"/>
      <c r="U38" s="154"/>
      <c r="V38" s="154"/>
      <c r="W38" s="154"/>
      <c r="X38" s="154"/>
      <c r="Y38" s="154"/>
      <c r="Z38" s="154"/>
      <c r="AA38" s="154"/>
      <c r="AB38" s="154"/>
      <c r="AC38" s="154"/>
      <c r="AD38" s="154"/>
      <c r="AE38" s="154"/>
      <c r="AF38" s="154"/>
      <c r="AG38" s="154"/>
      <c r="AH38" s="154"/>
      <c r="AI38" s="154"/>
      <c r="AJ38" s="154"/>
      <c r="AK38" s="154"/>
      <c r="AL38" s="154"/>
      <c r="AM38" s="154"/>
      <c r="AN38" s="154"/>
      <c r="AO38" s="154"/>
      <c r="AP38" s="154"/>
      <c r="AQ38" s="154"/>
      <c r="AR38" s="154"/>
      <c r="AS38" s="154"/>
      <c r="AT38" s="154"/>
      <c r="AU38" s="154"/>
      <c r="AV38" s="154"/>
      <c r="AW38" s="154"/>
      <c r="AX38" s="154"/>
      <c r="AY38" s="154"/>
      <c r="AZ38" s="154"/>
      <c r="BA38" s="154"/>
      <c r="BB38" s="154"/>
      <c r="BC38" s="154"/>
      <c r="BD38" s="154"/>
      <c r="BE38" s="154"/>
      <c r="BF38" s="154"/>
      <c r="BG38" s="202">
        <f t="shared" si="35"/>
        <v>0</v>
      </c>
      <c r="BH38" s="37">
        <f t="shared" si="34"/>
        <v>0</v>
      </c>
    </row>
    <row r="39" spans="3:60" ht="20.149999999999999" customHeight="1" x14ac:dyDescent="0.3">
      <c r="C39" s="222"/>
      <c r="D39" s="35"/>
      <c r="E39" s="227"/>
      <c r="F39" s="35"/>
      <c r="G39" s="35"/>
      <c r="H39" s="35"/>
      <c r="I39" s="183">
        <f>IFERROR(VLOOKUP(H39,#REF!,8,FALSE),0)</f>
        <v>0</v>
      </c>
      <c r="J39" s="159"/>
      <c r="K39" s="154"/>
      <c r="L39" s="154"/>
      <c r="M39" s="154"/>
      <c r="N39" s="154"/>
      <c r="O39" s="154"/>
      <c r="P39" s="154"/>
      <c r="Q39" s="154"/>
      <c r="R39" s="154"/>
      <c r="S39" s="154"/>
      <c r="T39" s="154"/>
      <c r="U39" s="154"/>
      <c r="V39" s="154"/>
      <c r="W39" s="154"/>
      <c r="X39" s="154"/>
      <c r="Y39" s="154"/>
      <c r="Z39" s="154"/>
      <c r="AA39" s="154"/>
      <c r="AB39" s="154"/>
      <c r="AC39" s="154"/>
      <c r="AD39" s="154"/>
      <c r="AE39" s="154"/>
      <c r="AF39" s="154"/>
      <c r="AG39" s="154"/>
      <c r="AH39" s="154"/>
      <c r="AI39" s="154"/>
      <c r="AJ39" s="154"/>
      <c r="AK39" s="154"/>
      <c r="AL39" s="154"/>
      <c r="AM39" s="154"/>
      <c r="AN39" s="154"/>
      <c r="AO39" s="154"/>
      <c r="AP39" s="154"/>
      <c r="AQ39" s="154"/>
      <c r="AR39" s="154"/>
      <c r="AS39" s="154"/>
      <c r="AT39" s="154"/>
      <c r="AU39" s="154"/>
      <c r="AV39" s="154"/>
      <c r="AW39" s="154"/>
      <c r="AX39" s="154"/>
      <c r="AY39" s="154"/>
      <c r="AZ39" s="154"/>
      <c r="BA39" s="154"/>
      <c r="BB39" s="154"/>
      <c r="BC39" s="154"/>
      <c r="BD39" s="154"/>
      <c r="BE39" s="154"/>
      <c r="BF39" s="154"/>
      <c r="BG39" s="202">
        <f t="shared" si="35"/>
        <v>0</v>
      </c>
      <c r="BH39" s="37">
        <f t="shared" si="34"/>
        <v>0</v>
      </c>
    </row>
    <row r="40" spans="3:60" ht="20.149999999999999" customHeight="1" x14ac:dyDescent="0.3">
      <c r="C40" s="225"/>
      <c r="D40" s="35"/>
      <c r="E40" s="227"/>
      <c r="F40" s="35"/>
      <c r="G40" s="35"/>
      <c r="H40" s="35"/>
      <c r="I40" s="183">
        <f>IFERROR(VLOOKUP(H40,#REF!,8,FALSE),0)</f>
        <v>0</v>
      </c>
      <c r="J40" s="159"/>
      <c r="K40" s="154"/>
      <c r="L40" s="154"/>
      <c r="M40" s="154"/>
      <c r="N40" s="154"/>
      <c r="O40" s="154"/>
      <c r="P40" s="154"/>
      <c r="Q40" s="154"/>
      <c r="R40" s="154"/>
      <c r="S40" s="154"/>
      <c r="T40" s="154"/>
      <c r="U40" s="154"/>
      <c r="V40" s="154"/>
      <c r="W40" s="154"/>
      <c r="X40" s="154"/>
      <c r="Y40" s="154"/>
      <c r="Z40" s="154"/>
      <c r="AA40" s="154"/>
      <c r="AB40" s="154"/>
      <c r="AC40" s="154"/>
      <c r="AD40" s="154"/>
      <c r="AE40" s="154"/>
      <c r="AF40" s="154"/>
      <c r="AG40" s="154"/>
      <c r="AH40" s="154"/>
      <c r="AI40" s="154"/>
      <c r="AJ40" s="154"/>
      <c r="AK40" s="154"/>
      <c r="AL40" s="154"/>
      <c r="AM40" s="154"/>
      <c r="AN40" s="154"/>
      <c r="AO40" s="154"/>
      <c r="AP40" s="154"/>
      <c r="AQ40" s="154"/>
      <c r="AR40" s="154"/>
      <c r="AS40" s="154"/>
      <c r="AT40" s="154"/>
      <c r="AU40" s="154"/>
      <c r="AV40" s="154"/>
      <c r="AW40" s="154"/>
      <c r="AX40" s="154"/>
      <c r="AY40" s="154"/>
      <c r="AZ40" s="154"/>
      <c r="BA40" s="154"/>
      <c r="BB40" s="154"/>
      <c r="BC40" s="154"/>
      <c r="BD40" s="154"/>
      <c r="BE40" s="154"/>
      <c r="BF40" s="154"/>
      <c r="BG40" s="202">
        <f t="shared" si="35"/>
        <v>0</v>
      </c>
      <c r="BH40" s="37">
        <f t="shared" si="34"/>
        <v>0</v>
      </c>
    </row>
    <row r="41" spans="3:60" ht="20.149999999999999" customHeight="1" x14ac:dyDescent="0.3">
      <c r="C41" s="225"/>
      <c r="D41" s="35"/>
      <c r="E41" s="227"/>
      <c r="F41" s="35"/>
      <c r="G41" s="35"/>
      <c r="H41" s="35"/>
      <c r="I41" s="183">
        <f>IFERROR(VLOOKUP(H41,#REF!,8,FALSE),0)</f>
        <v>0</v>
      </c>
      <c r="J41" s="159"/>
      <c r="K41" s="154"/>
      <c r="L41" s="154"/>
      <c r="M41" s="154"/>
      <c r="N41" s="154"/>
      <c r="O41" s="154"/>
      <c r="P41" s="154"/>
      <c r="Q41" s="154"/>
      <c r="R41" s="154"/>
      <c r="S41" s="154"/>
      <c r="T41" s="154"/>
      <c r="U41" s="154"/>
      <c r="V41" s="154"/>
      <c r="W41" s="154"/>
      <c r="X41" s="154"/>
      <c r="Y41" s="154"/>
      <c r="Z41" s="154"/>
      <c r="AA41" s="154"/>
      <c r="AB41" s="154"/>
      <c r="AC41" s="154"/>
      <c r="AD41" s="154"/>
      <c r="AE41" s="154"/>
      <c r="AF41" s="154"/>
      <c r="AG41" s="154"/>
      <c r="AH41" s="154"/>
      <c r="AI41" s="154"/>
      <c r="AJ41" s="154"/>
      <c r="AK41" s="154"/>
      <c r="AL41" s="154"/>
      <c r="AM41" s="154"/>
      <c r="AN41" s="154"/>
      <c r="AO41" s="154"/>
      <c r="AP41" s="154"/>
      <c r="AQ41" s="154"/>
      <c r="AR41" s="154"/>
      <c r="AS41" s="154"/>
      <c r="AT41" s="154"/>
      <c r="AU41" s="154"/>
      <c r="AV41" s="154"/>
      <c r="AW41" s="154"/>
      <c r="AX41" s="154"/>
      <c r="AY41" s="154"/>
      <c r="AZ41" s="154"/>
      <c r="BA41" s="154"/>
      <c r="BB41" s="154"/>
      <c r="BC41" s="154"/>
      <c r="BD41" s="154"/>
      <c r="BE41" s="154"/>
      <c r="BF41" s="154"/>
      <c r="BG41" s="202">
        <f t="shared" si="35"/>
        <v>0</v>
      </c>
      <c r="BH41" s="37">
        <f t="shared" si="34"/>
        <v>0</v>
      </c>
    </row>
    <row r="42" spans="3:60" ht="20.149999999999999" customHeight="1" x14ac:dyDescent="0.3">
      <c r="C42" s="225"/>
      <c r="D42" s="35"/>
      <c r="E42" s="227"/>
      <c r="F42" s="35"/>
      <c r="G42" s="35"/>
      <c r="H42" s="35"/>
      <c r="I42" s="183">
        <f>IFERROR(VLOOKUP(H42,#REF!,8,FALSE),0)</f>
        <v>0</v>
      </c>
      <c r="J42" s="159"/>
      <c r="K42" s="154"/>
      <c r="L42" s="154"/>
      <c r="M42" s="154"/>
      <c r="N42" s="154"/>
      <c r="O42" s="154"/>
      <c r="P42" s="154"/>
      <c r="Q42" s="154"/>
      <c r="R42" s="154"/>
      <c r="S42" s="154"/>
      <c r="T42" s="154"/>
      <c r="U42" s="154"/>
      <c r="V42" s="154"/>
      <c r="W42" s="154"/>
      <c r="X42" s="154"/>
      <c r="Y42" s="154"/>
      <c r="Z42" s="154"/>
      <c r="AA42" s="154"/>
      <c r="AB42" s="154"/>
      <c r="AC42" s="154"/>
      <c r="AD42" s="154"/>
      <c r="AE42" s="154"/>
      <c r="AF42" s="154"/>
      <c r="AG42" s="154"/>
      <c r="AH42" s="154"/>
      <c r="AI42" s="154"/>
      <c r="AJ42" s="154"/>
      <c r="AK42" s="154"/>
      <c r="AL42" s="154"/>
      <c r="AM42" s="154"/>
      <c r="AN42" s="154"/>
      <c r="AO42" s="154"/>
      <c r="AP42" s="154"/>
      <c r="AQ42" s="154"/>
      <c r="AR42" s="154"/>
      <c r="AS42" s="154"/>
      <c r="AT42" s="154"/>
      <c r="AU42" s="154"/>
      <c r="AV42" s="154"/>
      <c r="AW42" s="154"/>
      <c r="AX42" s="154"/>
      <c r="AY42" s="154"/>
      <c r="AZ42" s="154"/>
      <c r="BA42" s="154"/>
      <c r="BB42" s="154"/>
      <c r="BC42" s="154"/>
      <c r="BD42" s="154"/>
      <c r="BE42" s="154"/>
      <c r="BF42" s="154"/>
      <c r="BG42" s="202">
        <f t="shared" si="35"/>
        <v>0</v>
      </c>
      <c r="BH42" s="37">
        <f t="shared" si="34"/>
        <v>0</v>
      </c>
    </row>
    <row r="43" spans="3:60" ht="20.149999999999999" customHeight="1" x14ac:dyDescent="0.3">
      <c r="C43" s="225"/>
      <c r="D43" s="35"/>
      <c r="E43" s="227"/>
      <c r="F43" s="35"/>
      <c r="G43" s="35"/>
      <c r="H43" s="35"/>
      <c r="I43" s="183">
        <f>IFERROR(VLOOKUP(H43,#REF!,8,FALSE),0)</f>
        <v>0</v>
      </c>
      <c r="J43" s="159"/>
      <c r="K43" s="154"/>
      <c r="L43" s="154"/>
      <c r="M43" s="154"/>
      <c r="N43" s="154"/>
      <c r="O43" s="154"/>
      <c r="P43" s="154"/>
      <c r="Q43" s="154"/>
      <c r="R43" s="154"/>
      <c r="S43" s="154"/>
      <c r="T43" s="154"/>
      <c r="U43" s="154"/>
      <c r="V43" s="154"/>
      <c r="W43" s="154"/>
      <c r="X43" s="154"/>
      <c r="Y43" s="154"/>
      <c r="Z43" s="154"/>
      <c r="AA43" s="154"/>
      <c r="AB43" s="154"/>
      <c r="AC43" s="154"/>
      <c r="AD43" s="154"/>
      <c r="AE43" s="154"/>
      <c r="AF43" s="154"/>
      <c r="AG43" s="154"/>
      <c r="AH43" s="154"/>
      <c r="AI43" s="154"/>
      <c r="AJ43" s="154"/>
      <c r="AK43" s="154"/>
      <c r="AL43" s="154"/>
      <c r="AM43" s="154"/>
      <c r="AN43" s="154"/>
      <c r="AO43" s="154"/>
      <c r="AP43" s="154"/>
      <c r="AQ43" s="154"/>
      <c r="AR43" s="154"/>
      <c r="AS43" s="154"/>
      <c r="AT43" s="154"/>
      <c r="AU43" s="154"/>
      <c r="AV43" s="154"/>
      <c r="AW43" s="154"/>
      <c r="AX43" s="154"/>
      <c r="AY43" s="154"/>
      <c r="AZ43" s="154"/>
      <c r="BA43" s="154"/>
      <c r="BB43" s="154"/>
      <c r="BC43" s="154"/>
      <c r="BD43" s="154"/>
      <c r="BE43" s="154"/>
      <c r="BF43" s="154"/>
      <c r="BG43" s="202">
        <f t="shared" si="35"/>
        <v>0</v>
      </c>
      <c r="BH43" s="37">
        <f t="shared" ref="BH43:BH74" si="36">I43*BG43</f>
        <v>0</v>
      </c>
    </row>
    <row r="44" spans="3:60" ht="20.149999999999999" customHeight="1" x14ac:dyDescent="0.3">
      <c r="C44" s="222"/>
      <c r="D44" s="35"/>
      <c r="E44" s="227"/>
      <c r="F44" s="35"/>
      <c r="G44" s="35"/>
      <c r="H44" s="35"/>
      <c r="I44" s="183">
        <f>IFERROR(VLOOKUP(H44,#REF!,8,FALSE),0)</f>
        <v>0</v>
      </c>
      <c r="J44" s="159"/>
      <c r="K44" s="154"/>
      <c r="L44" s="154"/>
      <c r="M44" s="154"/>
      <c r="N44" s="154"/>
      <c r="O44" s="154"/>
      <c r="P44" s="154"/>
      <c r="Q44" s="154"/>
      <c r="R44" s="154"/>
      <c r="S44" s="154"/>
      <c r="T44" s="154"/>
      <c r="U44" s="154"/>
      <c r="V44" s="154"/>
      <c r="W44" s="154"/>
      <c r="X44" s="154"/>
      <c r="Y44" s="154"/>
      <c r="Z44" s="154"/>
      <c r="AA44" s="154"/>
      <c r="AB44" s="154"/>
      <c r="AC44" s="154"/>
      <c r="AD44" s="154"/>
      <c r="AE44" s="154"/>
      <c r="AF44" s="154"/>
      <c r="AG44" s="154"/>
      <c r="AH44" s="154"/>
      <c r="AI44" s="154"/>
      <c r="AJ44" s="154"/>
      <c r="AK44" s="154"/>
      <c r="AL44" s="154"/>
      <c r="AM44" s="154"/>
      <c r="AN44" s="154"/>
      <c r="AO44" s="154"/>
      <c r="AP44" s="154"/>
      <c r="AQ44" s="154"/>
      <c r="AR44" s="154"/>
      <c r="AS44" s="154"/>
      <c r="AT44" s="154"/>
      <c r="AU44" s="154"/>
      <c r="AV44" s="154"/>
      <c r="AW44" s="154"/>
      <c r="AX44" s="154"/>
      <c r="AY44" s="154"/>
      <c r="AZ44" s="154"/>
      <c r="BA44" s="154"/>
      <c r="BB44" s="154"/>
      <c r="BC44" s="154"/>
      <c r="BD44" s="154"/>
      <c r="BE44" s="154"/>
      <c r="BF44" s="154"/>
      <c r="BG44" s="202">
        <f t="shared" si="35"/>
        <v>0</v>
      </c>
      <c r="BH44" s="37">
        <f t="shared" si="36"/>
        <v>0</v>
      </c>
    </row>
    <row r="45" spans="3:60" ht="20.149999999999999" customHeight="1" x14ac:dyDescent="0.3">
      <c r="C45" s="225"/>
      <c r="D45" s="35"/>
      <c r="E45" s="227"/>
      <c r="F45" s="79"/>
      <c r="G45" s="35"/>
      <c r="H45" s="35"/>
      <c r="I45" s="183">
        <f>IFERROR(VLOOKUP(H45,#REF!,8,FALSE),0)</f>
        <v>0</v>
      </c>
      <c r="J45" s="159"/>
      <c r="K45" s="154"/>
      <c r="L45" s="154"/>
      <c r="M45" s="154"/>
      <c r="N45" s="154"/>
      <c r="O45" s="154"/>
      <c r="P45" s="154"/>
      <c r="Q45" s="154"/>
      <c r="R45" s="154"/>
      <c r="S45" s="154"/>
      <c r="T45" s="154"/>
      <c r="U45" s="154"/>
      <c r="V45" s="154"/>
      <c r="W45" s="154"/>
      <c r="X45" s="154"/>
      <c r="Y45" s="154"/>
      <c r="Z45" s="154"/>
      <c r="AA45" s="154"/>
      <c r="AB45" s="154"/>
      <c r="AC45" s="154"/>
      <c r="AD45" s="154"/>
      <c r="AE45" s="154"/>
      <c r="AF45" s="154"/>
      <c r="AG45" s="154"/>
      <c r="AH45" s="154"/>
      <c r="AI45" s="154"/>
      <c r="AJ45" s="154"/>
      <c r="AK45" s="154"/>
      <c r="AL45" s="154"/>
      <c r="AM45" s="154"/>
      <c r="AN45" s="154"/>
      <c r="AO45" s="154"/>
      <c r="AP45" s="154"/>
      <c r="AQ45" s="154"/>
      <c r="AR45" s="154"/>
      <c r="AS45" s="154"/>
      <c r="AT45" s="154"/>
      <c r="AU45" s="154"/>
      <c r="AV45" s="154"/>
      <c r="AW45" s="154"/>
      <c r="AX45" s="154"/>
      <c r="AY45" s="154"/>
      <c r="AZ45" s="154"/>
      <c r="BA45" s="154"/>
      <c r="BB45" s="154"/>
      <c r="BC45" s="154"/>
      <c r="BD45" s="154"/>
      <c r="BE45" s="154"/>
      <c r="BF45" s="154"/>
      <c r="BG45" s="202">
        <f t="shared" si="35"/>
        <v>0</v>
      </c>
      <c r="BH45" s="37">
        <f t="shared" si="36"/>
        <v>0</v>
      </c>
    </row>
    <row r="46" spans="3:60" ht="20.149999999999999" customHeight="1" x14ac:dyDescent="0.3">
      <c r="C46" s="225"/>
      <c r="D46" s="35"/>
      <c r="E46" s="227"/>
      <c r="F46" s="35"/>
      <c r="G46" s="35"/>
      <c r="H46" s="35"/>
      <c r="I46" s="183">
        <f>IFERROR(VLOOKUP(H46,#REF!,8,FALSE),0)</f>
        <v>0</v>
      </c>
      <c r="J46" s="159"/>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4"/>
      <c r="AP46" s="154"/>
      <c r="AQ46" s="154"/>
      <c r="AR46" s="154"/>
      <c r="AS46" s="154"/>
      <c r="AT46" s="154"/>
      <c r="AU46" s="154"/>
      <c r="AV46" s="154"/>
      <c r="AW46" s="154"/>
      <c r="AX46" s="154"/>
      <c r="AY46" s="154"/>
      <c r="AZ46" s="154"/>
      <c r="BA46" s="154"/>
      <c r="BB46" s="154"/>
      <c r="BC46" s="154"/>
      <c r="BD46" s="154"/>
      <c r="BE46" s="154"/>
      <c r="BF46" s="154"/>
      <c r="BG46" s="202">
        <f t="shared" si="35"/>
        <v>0</v>
      </c>
      <c r="BH46" s="37">
        <f t="shared" si="36"/>
        <v>0</v>
      </c>
    </row>
    <row r="47" spans="3:60" ht="20.149999999999999" customHeight="1" x14ac:dyDescent="0.3">
      <c r="C47" s="225"/>
      <c r="D47" s="35"/>
      <c r="E47" s="227"/>
      <c r="F47" s="35"/>
      <c r="G47" s="35"/>
      <c r="H47" s="35"/>
      <c r="I47" s="183">
        <f>IFERROR(VLOOKUP(H47,#REF!,8,FALSE),0)</f>
        <v>0</v>
      </c>
      <c r="J47" s="159"/>
      <c r="K47" s="154"/>
      <c r="L47" s="154"/>
      <c r="M47" s="154"/>
      <c r="N47" s="154"/>
      <c r="O47" s="154"/>
      <c r="P47" s="154"/>
      <c r="Q47" s="154"/>
      <c r="R47" s="154"/>
      <c r="S47" s="154"/>
      <c r="T47" s="154"/>
      <c r="U47" s="154"/>
      <c r="V47" s="154"/>
      <c r="W47" s="154"/>
      <c r="X47" s="154"/>
      <c r="Y47" s="154"/>
      <c r="Z47" s="154"/>
      <c r="AA47" s="154"/>
      <c r="AB47" s="154"/>
      <c r="AC47" s="154"/>
      <c r="AD47" s="154"/>
      <c r="AE47" s="154"/>
      <c r="AF47" s="154"/>
      <c r="AG47" s="154"/>
      <c r="AH47" s="154"/>
      <c r="AI47" s="154"/>
      <c r="AJ47" s="154"/>
      <c r="AK47" s="154"/>
      <c r="AL47" s="154"/>
      <c r="AM47" s="154"/>
      <c r="AN47" s="154"/>
      <c r="AO47" s="154"/>
      <c r="AP47" s="154"/>
      <c r="AQ47" s="154"/>
      <c r="AR47" s="154"/>
      <c r="AS47" s="154"/>
      <c r="AT47" s="154"/>
      <c r="AU47" s="154"/>
      <c r="AV47" s="154"/>
      <c r="AW47" s="154"/>
      <c r="AX47" s="154"/>
      <c r="AY47" s="154"/>
      <c r="AZ47" s="154"/>
      <c r="BA47" s="154"/>
      <c r="BB47" s="154"/>
      <c r="BC47" s="154"/>
      <c r="BD47" s="154"/>
      <c r="BE47" s="154"/>
      <c r="BF47" s="154"/>
      <c r="BG47" s="202">
        <f t="shared" si="35"/>
        <v>0</v>
      </c>
      <c r="BH47" s="37">
        <f t="shared" si="36"/>
        <v>0</v>
      </c>
    </row>
    <row r="48" spans="3:60" ht="20.149999999999999" customHeight="1" x14ac:dyDescent="0.3">
      <c r="C48" s="225"/>
      <c r="D48" s="35"/>
      <c r="E48" s="227"/>
      <c r="F48" s="35"/>
      <c r="G48" s="35"/>
      <c r="H48" s="35"/>
      <c r="I48" s="183">
        <f>IFERROR(VLOOKUP(H48,#REF!,8,FALSE),0)</f>
        <v>0</v>
      </c>
      <c r="J48" s="159"/>
      <c r="K48" s="154"/>
      <c r="L48" s="154"/>
      <c r="M48" s="154"/>
      <c r="N48" s="154"/>
      <c r="O48" s="154"/>
      <c r="P48" s="154"/>
      <c r="Q48" s="154"/>
      <c r="R48" s="154"/>
      <c r="S48" s="154"/>
      <c r="T48" s="154"/>
      <c r="U48" s="154"/>
      <c r="V48" s="154"/>
      <c r="W48" s="154"/>
      <c r="X48" s="154"/>
      <c r="Y48" s="154"/>
      <c r="Z48" s="154"/>
      <c r="AA48" s="154"/>
      <c r="AB48" s="154"/>
      <c r="AC48" s="154"/>
      <c r="AD48" s="154"/>
      <c r="AE48" s="154"/>
      <c r="AF48" s="154"/>
      <c r="AG48" s="154"/>
      <c r="AH48" s="154"/>
      <c r="AI48" s="154"/>
      <c r="AJ48" s="154"/>
      <c r="AK48" s="154"/>
      <c r="AL48" s="154"/>
      <c r="AM48" s="154"/>
      <c r="AN48" s="154"/>
      <c r="AO48" s="154"/>
      <c r="AP48" s="154"/>
      <c r="AQ48" s="154"/>
      <c r="AR48" s="154"/>
      <c r="AS48" s="154"/>
      <c r="AT48" s="154"/>
      <c r="AU48" s="154"/>
      <c r="AV48" s="154"/>
      <c r="AW48" s="154"/>
      <c r="AX48" s="154"/>
      <c r="AY48" s="154"/>
      <c r="AZ48" s="154"/>
      <c r="BA48" s="154"/>
      <c r="BB48" s="154"/>
      <c r="BC48" s="154"/>
      <c r="BD48" s="154"/>
      <c r="BE48" s="154"/>
      <c r="BF48" s="154"/>
      <c r="BG48" s="202">
        <f t="shared" si="35"/>
        <v>0</v>
      </c>
      <c r="BH48" s="37">
        <f t="shared" si="36"/>
        <v>0</v>
      </c>
    </row>
    <row r="49" spans="3:60" ht="20.149999999999999" customHeight="1" x14ac:dyDescent="0.3">
      <c r="C49" s="225"/>
      <c r="D49" s="35"/>
      <c r="E49" s="226"/>
      <c r="F49" s="78"/>
      <c r="G49" s="35"/>
      <c r="H49" s="35"/>
      <c r="I49" s="183">
        <f>IFERROR(VLOOKUP(H49,#REF!,8,FALSE),0)</f>
        <v>0</v>
      </c>
      <c r="J49" s="159"/>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4"/>
      <c r="AP49" s="154"/>
      <c r="AQ49" s="154"/>
      <c r="AR49" s="154"/>
      <c r="AS49" s="154"/>
      <c r="AT49" s="154"/>
      <c r="AU49" s="154"/>
      <c r="AV49" s="154"/>
      <c r="AW49" s="154"/>
      <c r="AX49" s="154"/>
      <c r="AY49" s="154"/>
      <c r="AZ49" s="154"/>
      <c r="BA49" s="154"/>
      <c r="BB49" s="154"/>
      <c r="BC49" s="154"/>
      <c r="BD49" s="154"/>
      <c r="BE49" s="154"/>
      <c r="BF49" s="154"/>
      <c r="BG49" s="202">
        <f t="shared" si="35"/>
        <v>0</v>
      </c>
      <c r="BH49" s="37">
        <f t="shared" si="36"/>
        <v>0</v>
      </c>
    </row>
    <row r="50" spans="3:60" ht="20.149999999999999" customHeight="1" x14ac:dyDescent="0.3">
      <c r="C50" s="182"/>
      <c r="D50" s="78"/>
      <c r="E50" s="35"/>
      <c r="F50" s="35"/>
      <c r="G50" s="78"/>
      <c r="H50" s="78"/>
      <c r="I50" s="183">
        <f>IFERROR(VLOOKUP(H50,#REF!,8,FALSE),0)</f>
        <v>0</v>
      </c>
      <c r="J50" s="156"/>
      <c r="K50" s="157"/>
      <c r="L50" s="157"/>
      <c r="M50" s="157"/>
      <c r="N50" s="157"/>
      <c r="O50" s="157"/>
      <c r="P50" s="157"/>
      <c r="Q50" s="157"/>
      <c r="R50" s="157"/>
      <c r="S50" s="157"/>
      <c r="T50" s="157"/>
      <c r="U50" s="157"/>
      <c r="V50" s="157"/>
      <c r="W50" s="157"/>
      <c r="X50" s="157"/>
      <c r="Y50" s="157"/>
      <c r="Z50" s="157"/>
      <c r="AA50" s="157"/>
      <c r="AB50" s="157"/>
      <c r="AC50" s="157"/>
      <c r="AD50" s="157"/>
      <c r="AE50" s="157"/>
      <c r="AF50" s="157"/>
      <c r="AG50" s="157"/>
      <c r="AH50" s="157"/>
      <c r="AI50" s="157"/>
      <c r="AJ50" s="157"/>
      <c r="AK50" s="157"/>
      <c r="AL50" s="157"/>
      <c r="AM50" s="157"/>
      <c r="AN50" s="157"/>
      <c r="AO50" s="157"/>
      <c r="AP50" s="157"/>
      <c r="AQ50" s="157"/>
      <c r="AR50" s="157"/>
      <c r="AS50" s="157"/>
      <c r="AT50" s="157"/>
      <c r="AU50" s="154"/>
      <c r="AV50" s="154"/>
      <c r="AW50" s="154"/>
      <c r="AX50" s="154"/>
      <c r="AY50" s="154"/>
      <c r="AZ50" s="154"/>
      <c r="BA50" s="154"/>
      <c r="BB50" s="154"/>
      <c r="BC50" s="154"/>
      <c r="BD50" s="154"/>
      <c r="BE50" s="154"/>
      <c r="BF50" s="154"/>
      <c r="BG50" s="202">
        <f t="shared" si="35"/>
        <v>0</v>
      </c>
      <c r="BH50" s="37">
        <f t="shared" si="36"/>
        <v>0</v>
      </c>
    </row>
    <row r="51" spans="3:60" ht="20.149999999999999" customHeight="1" x14ac:dyDescent="0.3">
      <c r="C51" s="105"/>
      <c r="D51" s="35"/>
      <c r="E51" s="35"/>
      <c r="F51" s="35"/>
      <c r="G51" s="35"/>
      <c r="H51" s="35"/>
      <c r="I51" s="183">
        <f>IFERROR(VLOOKUP(H51,#REF!,8,FALSE),0)</f>
        <v>0</v>
      </c>
      <c r="J51" s="159"/>
      <c r="K51" s="154"/>
      <c r="L51" s="154"/>
      <c r="M51" s="154"/>
      <c r="N51" s="154"/>
      <c r="O51" s="154"/>
      <c r="P51" s="154"/>
      <c r="Q51" s="154"/>
      <c r="R51" s="154"/>
      <c r="S51" s="154"/>
      <c r="T51" s="154"/>
      <c r="U51" s="154"/>
      <c r="V51" s="154"/>
      <c r="W51" s="154"/>
      <c r="X51" s="154"/>
      <c r="Y51" s="154"/>
      <c r="Z51" s="154"/>
      <c r="AA51" s="154"/>
      <c r="AB51" s="154"/>
      <c r="AC51" s="154"/>
      <c r="AD51" s="154"/>
      <c r="AE51" s="154"/>
      <c r="AF51" s="154"/>
      <c r="AG51" s="154"/>
      <c r="AH51" s="154"/>
      <c r="AI51" s="154"/>
      <c r="AJ51" s="154"/>
      <c r="AK51" s="154"/>
      <c r="AL51" s="154"/>
      <c r="AM51" s="154"/>
      <c r="AN51" s="154"/>
      <c r="AO51" s="154"/>
      <c r="AP51" s="154"/>
      <c r="AQ51" s="154"/>
      <c r="AR51" s="154"/>
      <c r="AS51" s="154"/>
      <c r="AT51" s="154"/>
      <c r="AU51" s="154"/>
      <c r="AV51" s="154"/>
      <c r="AW51" s="154"/>
      <c r="AX51" s="154"/>
      <c r="AY51" s="154"/>
      <c r="AZ51" s="154"/>
      <c r="BA51" s="154"/>
      <c r="BB51" s="154"/>
      <c r="BC51" s="154"/>
      <c r="BD51" s="154"/>
      <c r="BE51" s="154"/>
      <c r="BF51" s="154"/>
      <c r="BG51" s="202">
        <f t="shared" si="35"/>
        <v>0</v>
      </c>
      <c r="BH51" s="37">
        <f t="shared" si="36"/>
        <v>0</v>
      </c>
    </row>
    <row r="52" spans="3:60" ht="20.149999999999999" customHeight="1" x14ac:dyDescent="0.3">
      <c r="C52" s="105"/>
      <c r="D52" s="35"/>
      <c r="E52" s="35"/>
      <c r="F52" s="35"/>
      <c r="G52" s="35"/>
      <c r="H52" s="35"/>
      <c r="I52" s="183">
        <f>IFERROR(VLOOKUP(H52,#REF!,8,FALSE),0)</f>
        <v>0</v>
      </c>
      <c r="J52" s="159"/>
      <c r="K52" s="154"/>
      <c r="L52" s="154"/>
      <c r="M52" s="154"/>
      <c r="N52" s="154"/>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4"/>
      <c r="AP52" s="154"/>
      <c r="AQ52" s="154"/>
      <c r="AR52" s="154"/>
      <c r="AS52" s="154"/>
      <c r="AT52" s="154"/>
      <c r="AU52" s="154"/>
      <c r="AV52" s="154"/>
      <c r="AW52" s="154"/>
      <c r="AX52" s="154"/>
      <c r="AY52" s="154"/>
      <c r="AZ52" s="154"/>
      <c r="BA52" s="154"/>
      <c r="BB52" s="154"/>
      <c r="BC52" s="154"/>
      <c r="BD52" s="154"/>
      <c r="BE52" s="154"/>
      <c r="BF52" s="154"/>
      <c r="BG52" s="202">
        <f t="shared" si="35"/>
        <v>0</v>
      </c>
      <c r="BH52" s="37">
        <f t="shared" si="36"/>
        <v>0</v>
      </c>
    </row>
    <row r="53" spans="3:60" ht="20.149999999999999" customHeight="1" x14ac:dyDescent="0.3">
      <c r="C53" s="105"/>
      <c r="D53" s="35"/>
      <c r="E53" s="35"/>
      <c r="F53" s="35"/>
      <c r="G53" s="35"/>
      <c r="H53" s="35"/>
      <c r="I53" s="183">
        <f>IFERROR(VLOOKUP(H53,#REF!,8,FALSE),0)</f>
        <v>0</v>
      </c>
      <c r="J53" s="159"/>
      <c r="K53" s="154"/>
      <c r="L53" s="154"/>
      <c r="M53" s="154"/>
      <c r="N53" s="154"/>
      <c r="O53" s="154"/>
      <c r="P53" s="154"/>
      <c r="Q53" s="154"/>
      <c r="R53" s="154"/>
      <c r="S53" s="154"/>
      <c r="T53" s="154"/>
      <c r="U53" s="154"/>
      <c r="V53" s="154"/>
      <c r="W53" s="154"/>
      <c r="X53" s="154"/>
      <c r="Y53" s="154"/>
      <c r="Z53" s="154"/>
      <c r="AA53" s="154"/>
      <c r="AB53" s="154"/>
      <c r="AC53" s="154"/>
      <c r="AD53" s="154"/>
      <c r="AE53" s="154"/>
      <c r="AF53" s="154"/>
      <c r="AG53" s="154"/>
      <c r="AH53" s="154"/>
      <c r="AI53" s="154"/>
      <c r="AJ53" s="154"/>
      <c r="AK53" s="154"/>
      <c r="AL53" s="154"/>
      <c r="AM53" s="154"/>
      <c r="AN53" s="154"/>
      <c r="AO53" s="154"/>
      <c r="AP53" s="154"/>
      <c r="AQ53" s="154"/>
      <c r="AR53" s="154"/>
      <c r="AS53" s="154"/>
      <c r="AT53" s="154"/>
      <c r="AU53" s="154"/>
      <c r="AV53" s="154"/>
      <c r="AW53" s="154"/>
      <c r="AX53" s="154"/>
      <c r="AY53" s="154"/>
      <c r="AZ53" s="154"/>
      <c r="BA53" s="154"/>
      <c r="BB53" s="154"/>
      <c r="BC53" s="154"/>
      <c r="BD53" s="154"/>
      <c r="BE53" s="154"/>
      <c r="BF53" s="154"/>
      <c r="BG53" s="202">
        <f t="shared" si="35"/>
        <v>0</v>
      </c>
      <c r="BH53" s="37">
        <f t="shared" si="36"/>
        <v>0</v>
      </c>
    </row>
    <row r="54" spans="3:60" ht="20.149999999999999" customHeight="1" x14ac:dyDescent="0.3">
      <c r="C54" s="105"/>
      <c r="D54" s="35"/>
      <c r="E54" s="35"/>
      <c r="F54" s="35"/>
      <c r="G54" s="35"/>
      <c r="H54" s="35"/>
      <c r="I54" s="183">
        <f>IFERROR(VLOOKUP(H54,#REF!,8,FALSE),0)</f>
        <v>0</v>
      </c>
      <c r="J54" s="159"/>
      <c r="K54" s="154"/>
      <c r="L54" s="154"/>
      <c r="M54" s="154"/>
      <c r="N54" s="154"/>
      <c r="O54" s="154"/>
      <c r="P54" s="154"/>
      <c r="Q54" s="154"/>
      <c r="R54" s="154"/>
      <c r="S54" s="154"/>
      <c r="T54" s="154"/>
      <c r="U54" s="154"/>
      <c r="V54" s="154"/>
      <c r="W54" s="154"/>
      <c r="X54" s="154"/>
      <c r="Y54" s="154"/>
      <c r="Z54" s="154"/>
      <c r="AA54" s="154"/>
      <c r="AB54" s="154"/>
      <c r="AC54" s="154"/>
      <c r="AD54" s="154"/>
      <c r="AE54" s="154"/>
      <c r="AF54" s="154"/>
      <c r="AG54" s="154"/>
      <c r="AH54" s="154"/>
      <c r="AI54" s="154"/>
      <c r="AJ54" s="154"/>
      <c r="AK54" s="154"/>
      <c r="AL54" s="154"/>
      <c r="AM54" s="154"/>
      <c r="AN54" s="154"/>
      <c r="AO54" s="154"/>
      <c r="AP54" s="154"/>
      <c r="AQ54" s="154"/>
      <c r="AR54" s="154"/>
      <c r="AS54" s="154"/>
      <c r="AT54" s="154"/>
      <c r="AU54" s="154"/>
      <c r="AV54" s="154"/>
      <c r="AW54" s="154"/>
      <c r="AX54" s="154"/>
      <c r="AY54" s="154"/>
      <c r="AZ54" s="154"/>
      <c r="BA54" s="154"/>
      <c r="BB54" s="154"/>
      <c r="BC54" s="154"/>
      <c r="BD54" s="154"/>
      <c r="BE54" s="154"/>
      <c r="BF54" s="154"/>
      <c r="BG54" s="202">
        <f t="shared" si="35"/>
        <v>0</v>
      </c>
      <c r="BH54" s="37">
        <f t="shared" si="36"/>
        <v>0</v>
      </c>
    </row>
    <row r="55" spans="3:60" ht="20.149999999999999" customHeight="1" x14ac:dyDescent="0.3">
      <c r="C55" s="105"/>
      <c r="D55" s="35"/>
      <c r="E55" s="35"/>
      <c r="F55" s="35"/>
      <c r="G55" s="35"/>
      <c r="H55" s="35"/>
      <c r="I55" s="183">
        <f>IFERROR(VLOOKUP(H55,#REF!,8,FALSE),0)</f>
        <v>0</v>
      </c>
      <c r="J55" s="159"/>
      <c r="K55" s="154"/>
      <c r="L55" s="154"/>
      <c r="M55" s="154"/>
      <c r="N55" s="154"/>
      <c r="O55" s="154"/>
      <c r="P55" s="154"/>
      <c r="Q55" s="154"/>
      <c r="R55" s="154"/>
      <c r="S55" s="154"/>
      <c r="T55" s="154"/>
      <c r="U55" s="154"/>
      <c r="V55" s="154"/>
      <c r="W55" s="154"/>
      <c r="X55" s="154"/>
      <c r="Y55" s="154"/>
      <c r="Z55" s="154"/>
      <c r="AA55" s="154"/>
      <c r="AB55" s="154"/>
      <c r="AC55" s="154"/>
      <c r="AD55" s="154"/>
      <c r="AE55" s="154"/>
      <c r="AF55" s="154"/>
      <c r="AG55" s="154"/>
      <c r="AH55" s="154"/>
      <c r="AI55" s="154"/>
      <c r="AJ55" s="154"/>
      <c r="AK55" s="154"/>
      <c r="AL55" s="154"/>
      <c r="AM55" s="154"/>
      <c r="AN55" s="154"/>
      <c r="AO55" s="154"/>
      <c r="AP55" s="154"/>
      <c r="AQ55" s="154"/>
      <c r="AR55" s="154"/>
      <c r="AS55" s="154"/>
      <c r="AT55" s="154"/>
      <c r="AU55" s="154"/>
      <c r="AV55" s="154"/>
      <c r="AW55" s="154"/>
      <c r="AX55" s="154"/>
      <c r="AY55" s="154"/>
      <c r="AZ55" s="154"/>
      <c r="BA55" s="154"/>
      <c r="BB55" s="154"/>
      <c r="BC55" s="154"/>
      <c r="BD55" s="154"/>
      <c r="BE55" s="154"/>
      <c r="BF55" s="154"/>
      <c r="BG55" s="202">
        <f t="shared" si="35"/>
        <v>0</v>
      </c>
      <c r="BH55" s="37">
        <f t="shared" si="36"/>
        <v>0</v>
      </c>
    </row>
    <row r="56" spans="3:60" ht="20.149999999999999" customHeight="1" x14ac:dyDescent="0.3">
      <c r="C56" s="105"/>
      <c r="D56" s="35"/>
      <c r="E56" s="35"/>
      <c r="F56" s="35"/>
      <c r="G56" s="35"/>
      <c r="H56" s="35"/>
      <c r="I56" s="183">
        <f>IFERROR(VLOOKUP(H56,#REF!,8,FALSE),0)</f>
        <v>0</v>
      </c>
      <c r="J56" s="159"/>
      <c r="K56" s="154"/>
      <c r="L56" s="154"/>
      <c r="M56" s="154"/>
      <c r="N56" s="154"/>
      <c r="O56" s="154"/>
      <c r="P56" s="154"/>
      <c r="Q56" s="154"/>
      <c r="R56" s="154"/>
      <c r="S56" s="154"/>
      <c r="T56" s="154"/>
      <c r="U56" s="154"/>
      <c r="V56" s="154"/>
      <c r="W56" s="154"/>
      <c r="X56" s="154"/>
      <c r="Y56" s="154"/>
      <c r="Z56" s="154"/>
      <c r="AA56" s="154"/>
      <c r="AB56" s="154"/>
      <c r="AC56" s="154"/>
      <c r="AD56" s="154"/>
      <c r="AE56" s="154"/>
      <c r="AF56" s="154"/>
      <c r="AG56" s="154"/>
      <c r="AH56" s="154"/>
      <c r="AI56" s="154"/>
      <c r="AJ56" s="154"/>
      <c r="AK56" s="154"/>
      <c r="AL56" s="154"/>
      <c r="AM56" s="154"/>
      <c r="AN56" s="154"/>
      <c r="AO56" s="154"/>
      <c r="AP56" s="154"/>
      <c r="AQ56" s="154"/>
      <c r="AR56" s="154"/>
      <c r="AS56" s="154"/>
      <c r="AT56" s="154"/>
      <c r="AU56" s="154"/>
      <c r="AV56" s="154"/>
      <c r="AW56" s="154"/>
      <c r="AX56" s="154"/>
      <c r="AY56" s="154"/>
      <c r="AZ56" s="154"/>
      <c r="BA56" s="154"/>
      <c r="BB56" s="154"/>
      <c r="BC56" s="154"/>
      <c r="BD56" s="154"/>
      <c r="BE56" s="154"/>
      <c r="BF56" s="154"/>
      <c r="BG56" s="202">
        <f t="shared" si="35"/>
        <v>0</v>
      </c>
      <c r="BH56" s="37">
        <f t="shared" si="36"/>
        <v>0</v>
      </c>
    </row>
    <row r="57" spans="3:60" ht="20.149999999999999" customHeight="1" x14ac:dyDescent="0.3">
      <c r="C57" s="105"/>
      <c r="D57" s="35"/>
      <c r="E57" s="35"/>
      <c r="F57" s="35"/>
      <c r="G57" s="35"/>
      <c r="H57" s="35"/>
      <c r="I57" s="183">
        <f>IFERROR(VLOOKUP(H57,#REF!,8,FALSE),0)</f>
        <v>0</v>
      </c>
      <c r="J57" s="159"/>
      <c r="K57" s="154"/>
      <c r="L57" s="154"/>
      <c r="M57" s="154"/>
      <c r="N57" s="154"/>
      <c r="O57" s="154"/>
      <c r="P57" s="154"/>
      <c r="Q57" s="154"/>
      <c r="R57" s="154"/>
      <c r="S57" s="154"/>
      <c r="T57" s="154"/>
      <c r="U57" s="154"/>
      <c r="V57" s="154"/>
      <c r="W57" s="154"/>
      <c r="X57" s="154"/>
      <c r="Y57" s="154"/>
      <c r="Z57" s="154"/>
      <c r="AA57" s="154"/>
      <c r="AB57" s="154"/>
      <c r="AC57" s="154"/>
      <c r="AD57" s="154"/>
      <c r="AE57" s="154"/>
      <c r="AF57" s="154"/>
      <c r="AG57" s="154"/>
      <c r="AH57" s="154"/>
      <c r="AI57" s="154"/>
      <c r="AJ57" s="154"/>
      <c r="AK57" s="154"/>
      <c r="AL57" s="154"/>
      <c r="AM57" s="154"/>
      <c r="AN57" s="154"/>
      <c r="AO57" s="154"/>
      <c r="AP57" s="154"/>
      <c r="AQ57" s="154"/>
      <c r="AR57" s="154"/>
      <c r="AS57" s="154"/>
      <c r="AT57" s="154"/>
      <c r="AU57" s="154"/>
      <c r="AV57" s="154"/>
      <c r="AW57" s="154"/>
      <c r="AX57" s="154"/>
      <c r="AY57" s="154"/>
      <c r="AZ57" s="154"/>
      <c r="BA57" s="154"/>
      <c r="BB57" s="154"/>
      <c r="BC57" s="154"/>
      <c r="BD57" s="154"/>
      <c r="BE57" s="154"/>
      <c r="BF57" s="154"/>
      <c r="BG57" s="202">
        <f t="shared" si="35"/>
        <v>0</v>
      </c>
      <c r="BH57" s="37">
        <f t="shared" si="36"/>
        <v>0</v>
      </c>
    </row>
    <row r="58" spans="3:60" ht="20.149999999999999" customHeight="1" x14ac:dyDescent="0.3">
      <c r="C58" s="105"/>
      <c r="D58" s="35"/>
      <c r="E58" s="35"/>
      <c r="F58" s="35"/>
      <c r="G58" s="35"/>
      <c r="H58" s="35"/>
      <c r="I58" s="183">
        <f>IFERROR(VLOOKUP(H58,#REF!,8,FALSE),0)</f>
        <v>0</v>
      </c>
      <c r="J58" s="159"/>
      <c r="K58" s="154"/>
      <c r="L58" s="154"/>
      <c r="M58" s="154"/>
      <c r="N58" s="154"/>
      <c r="O58" s="154"/>
      <c r="P58" s="154"/>
      <c r="Q58" s="154"/>
      <c r="R58" s="154"/>
      <c r="S58" s="154"/>
      <c r="T58" s="154"/>
      <c r="U58" s="154"/>
      <c r="V58" s="154"/>
      <c r="W58" s="154"/>
      <c r="X58" s="154"/>
      <c r="Y58" s="154"/>
      <c r="Z58" s="154"/>
      <c r="AA58" s="154"/>
      <c r="AB58" s="154"/>
      <c r="AC58" s="154"/>
      <c r="AD58" s="154"/>
      <c r="AE58" s="154"/>
      <c r="AF58" s="154"/>
      <c r="AG58" s="154"/>
      <c r="AH58" s="154"/>
      <c r="AI58" s="154"/>
      <c r="AJ58" s="154"/>
      <c r="AK58" s="154"/>
      <c r="AL58" s="154"/>
      <c r="AM58" s="154"/>
      <c r="AN58" s="154"/>
      <c r="AO58" s="154"/>
      <c r="AP58" s="154"/>
      <c r="AQ58" s="154"/>
      <c r="AR58" s="154"/>
      <c r="AS58" s="154"/>
      <c r="AT58" s="154"/>
      <c r="AU58" s="154"/>
      <c r="AV58" s="154"/>
      <c r="AW58" s="154"/>
      <c r="AX58" s="154"/>
      <c r="AY58" s="154"/>
      <c r="AZ58" s="154"/>
      <c r="BA58" s="154"/>
      <c r="BB58" s="154"/>
      <c r="BC58" s="154"/>
      <c r="BD58" s="154"/>
      <c r="BE58" s="154"/>
      <c r="BF58" s="154"/>
      <c r="BG58" s="202">
        <f t="shared" si="35"/>
        <v>0</v>
      </c>
      <c r="BH58" s="37">
        <f t="shared" si="36"/>
        <v>0</v>
      </c>
    </row>
    <row r="59" spans="3:60" ht="20.149999999999999" customHeight="1" x14ac:dyDescent="0.3">
      <c r="C59" s="105"/>
      <c r="D59" s="35"/>
      <c r="E59" s="35"/>
      <c r="F59" s="35"/>
      <c r="G59" s="35"/>
      <c r="H59" s="35"/>
      <c r="I59" s="183">
        <f>IFERROR(VLOOKUP(H59,#REF!,8,FALSE),0)</f>
        <v>0</v>
      </c>
      <c r="J59" s="159"/>
      <c r="K59" s="154"/>
      <c r="L59" s="154"/>
      <c r="M59" s="154"/>
      <c r="N59" s="154"/>
      <c r="O59" s="154"/>
      <c r="P59" s="154"/>
      <c r="Q59" s="154"/>
      <c r="R59" s="154"/>
      <c r="S59" s="154"/>
      <c r="T59" s="154"/>
      <c r="U59" s="154"/>
      <c r="V59" s="154"/>
      <c r="W59" s="154"/>
      <c r="X59" s="154"/>
      <c r="Y59" s="154"/>
      <c r="Z59" s="154"/>
      <c r="AA59" s="154"/>
      <c r="AB59" s="154"/>
      <c r="AC59" s="154"/>
      <c r="AD59" s="154"/>
      <c r="AE59" s="154"/>
      <c r="AF59" s="154"/>
      <c r="AG59" s="154"/>
      <c r="AH59" s="154"/>
      <c r="AI59" s="154"/>
      <c r="AJ59" s="154"/>
      <c r="AK59" s="154"/>
      <c r="AL59" s="154"/>
      <c r="AM59" s="154"/>
      <c r="AN59" s="154"/>
      <c r="AO59" s="154"/>
      <c r="AP59" s="154"/>
      <c r="AQ59" s="154"/>
      <c r="AR59" s="154"/>
      <c r="AS59" s="154"/>
      <c r="AT59" s="154"/>
      <c r="AU59" s="154"/>
      <c r="AV59" s="154"/>
      <c r="AW59" s="154"/>
      <c r="AX59" s="154"/>
      <c r="AY59" s="154"/>
      <c r="AZ59" s="154"/>
      <c r="BA59" s="154"/>
      <c r="BB59" s="154"/>
      <c r="BC59" s="154"/>
      <c r="BD59" s="154"/>
      <c r="BE59" s="154"/>
      <c r="BF59" s="154"/>
      <c r="BG59" s="202">
        <f t="shared" si="35"/>
        <v>0</v>
      </c>
      <c r="BH59" s="37">
        <f t="shared" si="36"/>
        <v>0</v>
      </c>
    </row>
    <row r="60" spans="3:60" ht="20.149999999999999" customHeight="1" x14ac:dyDescent="0.3">
      <c r="C60" s="105"/>
      <c r="D60" s="35"/>
      <c r="E60" s="35"/>
      <c r="F60" s="35"/>
      <c r="G60" s="35"/>
      <c r="H60" s="35"/>
      <c r="I60" s="183">
        <f>IFERROR(VLOOKUP(H60,#REF!,8,FALSE),0)</f>
        <v>0</v>
      </c>
      <c r="J60" s="159"/>
      <c r="K60" s="154"/>
      <c r="L60" s="154"/>
      <c r="M60" s="154"/>
      <c r="N60" s="154"/>
      <c r="O60" s="154"/>
      <c r="P60" s="154"/>
      <c r="Q60" s="154"/>
      <c r="R60" s="154"/>
      <c r="S60" s="154"/>
      <c r="T60" s="154"/>
      <c r="U60" s="154"/>
      <c r="V60" s="154"/>
      <c r="W60" s="154"/>
      <c r="X60" s="154"/>
      <c r="Y60" s="154"/>
      <c r="Z60" s="154"/>
      <c r="AA60" s="154"/>
      <c r="AB60" s="154"/>
      <c r="AC60" s="154"/>
      <c r="AD60" s="154"/>
      <c r="AE60" s="154"/>
      <c r="AF60" s="154"/>
      <c r="AG60" s="154"/>
      <c r="AH60" s="154"/>
      <c r="AI60" s="154"/>
      <c r="AJ60" s="154"/>
      <c r="AK60" s="154"/>
      <c r="AL60" s="154"/>
      <c r="AM60" s="154"/>
      <c r="AN60" s="154"/>
      <c r="AO60" s="154"/>
      <c r="AP60" s="154"/>
      <c r="AQ60" s="154"/>
      <c r="AR60" s="154"/>
      <c r="AS60" s="154"/>
      <c r="AT60" s="154"/>
      <c r="AU60" s="154"/>
      <c r="AV60" s="154"/>
      <c r="AW60" s="154"/>
      <c r="AX60" s="154"/>
      <c r="AY60" s="154"/>
      <c r="AZ60" s="154"/>
      <c r="BA60" s="154"/>
      <c r="BB60" s="154"/>
      <c r="BC60" s="154"/>
      <c r="BD60" s="154"/>
      <c r="BE60" s="154"/>
      <c r="BF60" s="154"/>
      <c r="BG60" s="202">
        <f t="shared" si="35"/>
        <v>0</v>
      </c>
      <c r="BH60" s="37">
        <f t="shared" si="36"/>
        <v>0</v>
      </c>
    </row>
    <row r="61" spans="3:60" ht="20.149999999999999" customHeight="1" x14ac:dyDescent="0.3">
      <c r="C61" s="105"/>
      <c r="D61" s="35"/>
      <c r="E61" s="35"/>
      <c r="F61" s="35"/>
      <c r="G61" s="35"/>
      <c r="H61" s="35"/>
      <c r="I61" s="183">
        <f>IFERROR(VLOOKUP(H61,#REF!,8,FALSE),0)</f>
        <v>0</v>
      </c>
      <c r="J61" s="159"/>
      <c r="K61" s="154"/>
      <c r="L61" s="154"/>
      <c r="M61" s="154"/>
      <c r="N61" s="154"/>
      <c r="O61" s="154"/>
      <c r="P61" s="154"/>
      <c r="Q61" s="154"/>
      <c r="R61" s="154"/>
      <c r="S61" s="154"/>
      <c r="T61" s="154"/>
      <c r="U61" s="154"/>
      <c r="V61" s="154"/>
      <c r="W61" s="154"/>
      <c r="X61" s="154"/>
      <c r="Y61" s="154"/>
      <c r="Z61" s="154"/>
      <c r="AA61" s="154"/>
      <c r="AB61" s="154"/>
      <c r="AC61" s="154"/>
      <c r="AD61" s="154"/>
      <c r="AE61" s="154"/>
      <c r="AF61" s="154"/>
      <c r="AG61" s="154"/>
      <c r="AH61" s="154"/>
      <c r="AI61" s="154"/>
      <c r="AJ61" s="154"/>
      <c r="AK61" s="154"/>
      <c r="AL61" s="154"/>
      <c r="AM61" s="154"/>
      <c r="AN61" s="154"/>
      <c r="AO61" s="154"/>
      <c r="AP61" s="154"/>
      <c r="AQ61" s="154"/>
      <c r="AR61" s="154"/>
      <c r="AS61" s="154"/>
      <c r="AT61" s="154"/>
      <c r="AU61" s="154"/>
      <c r="AV61" s="154"/>
      <c r="AW61" s="154"/>
      <c r="AX61" s="154"/>
      <c r="AY61" s="154"/>
      <c r="AZ61" s="154"/>
      <c r="BA61" s="154"/>
      <c r="BB61" s="154"/>
      <c r="BC61" s="154"/>
      <c r="BD61" s="154"/>
      <c r="BE61" s="154"/>
      <c r="BF61" s="154"/>
      <c r="BG61" s="202">
        <f t="shared" si="35"/>
        <v>0</v>
      </c>
      <c r="BH61" s="37">
        <f t="shared" si="36"/>
        <v>0</v>
      </c>
    </row>
    <row r="62" spans="3:60" ht="20.149999999999999" customHeight="1" x14ac:dyDescent="0.3">
      <c r="C62" s="105"/>
      <c r="D62" s="35"/>
      <c r="E62" s="35"/>
      <c r="F62" s="35"/>
      <c r="G62" s="35"/>
      <c r="H62" s="35"/>
      <c r="I62" s="183">
        <f>IFERROR(VLOOKUP(H62,#REF!,8,FALSE),0)</f>
        <v>0</v>
      </c>
      <c r="J62" s="159"/>
      <c r="K62" s="154"/>
      <c r="L62" s="154"/>
      <c r="M62" s="154"/>
      <c r="N62" s="154"/>
      <c r="O62" s="154"/>
      <c r="P62" s="154"/>
      <c r="Q62" s="154"/>
      <c r="R62" s="154"/>
      <c r="S62" s="154"/>
      <c r="T62" s="154"/>
      <c r="U62" s="154"/>
      <c r="V62" s="154"/>
      <c r="W62" s="154"/>
      <c r="X62" s="154"/>
      <c r="Y62" s="154"/>
      <c r="Z62" s="154"/>
      <c r="AA62" s="154"/>
      <c r="AB62" s="154"/>
      <c r="AC62" s="154"/>
      <c r="AD62" s="154"/>
      <c r="AE62" s="154"/>
      <c r="AF62" s="154"/>
      <c r="AG62" s="154"/>
      <c r="AH62" s="154"/>
      <c r="AI62" s="154"/>
      <c r="AJ62" s="154"/>
      <c r="AK62" s="154"/>
      <c r="AL62" s="154"/>
      <c r="AM62" s="154"/>
      <c r="AN62" s="154"/>
      <c r="AO62" s="154"/>
      <c r="AP62" s="154"/>
      <c r="AQ62" s="154"/>
      <c r="AR62" s="154"/>
      <c r="AS62" s="154"/>
      <c r="AT62" s="154"/>
      <c r="AU62" s="154"/>
      <c r="AV62" s="154"/>
      <c r="AW62" s="154"/>
      <c r="AX62" s="154"/>
      <c r="AY62" s="154"/>
      <c r="AZ62" s="154"/>
      <c r="BA62" s="154"/>
      <c r="BB62" s="154"/>
      <c r="BC62" s="154"/>
      <c r="BD62" s="154"/>
      <c r="BE62" s="154"/>
      <c r="BF62" s="154"/>
      <c r="BG62" s="202">
        <f t="shared" si="35"/>
        <v>0</v>
      </c>
      <c r="BH62" s="37">
        <f t="shared" si="36"/>
        <v>0</v>
      </c>
    </row>
    <row r="63" spans="3:60" ht="20.149999999999999" customHeight="1" x14ac:dyDescent="0.3">
      <c r="C63" s="105"/>
      <c r="D63" s="35"/>
      <c r="E63" s="35"/>
      <c r="F63" s="35"/>
      <c r="G63" s="35"/>
      <c r="H63" s="35"/>
      <c r="I63" s="183">
        <f>IFERROR(VLOOKUP(H63,#REF!,8,FALSE),0)</f>
        <v>0</v>
      </c>
      <c r="J63" s="159"/>
      <c r="K63" s="154"/>
      <c r="L63" s="154"/>
      <c r="M63" s="154"/>
      <c r="N63" s="154"/>
      <c r="O63" s="154"/>
      <c r="P63" s="154"/>
      <c r="Q63" s="154"/>
      <c r="R63" s="154"/>
      <c r="S63" s="154"/>
      <c r="T63" s="154"/>
      <c r="U63" s="154"/>
      <c r="V63" s="154"/>
      <c r="W63" s="154"/>
      <c r="X63" s="154"/>
      <c r="Y63" s="154"/>
      <c r="Z63" s="154"/>
      <c r="AA63" s="154"/>
      <c r="AB63" s="154"/>
      <c r="AC63" s="154"/>
      <c r="AD63" s="154"/>
      <c r="AE63" s="154"/>
      <c r="AF63" s="154"/>
      <c r="AG63" s="154"/>
      <c r="AH63" s="154"/>
      <c r="AI63" s="154"/>
      <c r="AJ63" s="154"/>
      <c r="AK63" s="154"/>
      <c r="AL63" s="154"/>
      <c r="AM63" s="154"/>
      <c r="AN63" s="154"/>
      <c r="AO63" s="154"/>
      <c r="AP63" s="154"/>
      <c r="AQ63" s="154"/>
      <c r="AR63" s="154"/>
      <c r="AS63" s="154"/>
      <c r="AT63" s="154"/>
      <c r="AU63" s="154"/>
      <c r="AV63" s="154"/>
      <c r="AW63" s="154"/>
      <c r="AX63" s="154"/>
      <c r="AY63" s="154"/>
      <c r="AZ63" s="154"/>
      <c r="BA63" s="154"/>
      <c r="BB63" s="154"/>
      <c r="BC63" s="154"/>
      <c r="BD63" s="154"/>
      <c r="BE63" s="154"/>
      <c r="BF63" s="154"/>
      <c r="BG63" s="202">
        <f t="shared" si="35"/>
        <v>0</v>
      </c>
      <c r="BH63" s="37">
        <f t="shared" si="36"/>
        <v>0</v>
      </c>
    </row>
    <row r="64" spans="3:60" ht="20.149999999999999" customHeight="1" x14ac:dyDescent="0.3">
      <c r="C64" s="105"/>
      <c r="D64" s="35"/>
      <c r="E64" s="35"/>
      <c r="F64" s="35"/>
      <c r="G64" s="35"/>
      <c r="H64" s="35"/>
      <c r="I64" s="183">
        <f>IFERROR(VLOOKUP(H64,#REF!,8,FALSE),0)</f>
        <v>0</v>
      </c>
      <c r="J64" s="159"/>
      <c r="K64" s="154"/>
      <c r="L64" s="154"/>
      <c r="M64" s="154"/>
      <c r="N64" s="154"/>
      <c r="O64" s="154"/>
      <c r="P64" s="154"/>
      <c r="Q64" s="154"/>
      <c r="R64" s="154"/>
      <c r="S64" s="154"/>
      <c r="T64" s="154"/>
      <c r="U64" s="154"/>
      <c r="V64" s="154"/>
      <c r="W64" s="154"/>
      <c r="X64" s="154"/>
      <c r="Y64" s="154"/>
      <c r="Z64" s="154"/>
      <c r="AA64" s="154"/>
      <c r="AB64" s="154"/>
      <c r="AC64" s="154"/>
      <c r="AD64" s="154"/>
      <c r="AE64" s="154"/>
      <c r="AF64" s="154"/>
      <c r="AG64" s="154"/>
      <c r="AH64" s="154"/>
      <c r="AI64" s="154"/>
      <c r="AJ64" s="154"/>
      <c r="AK64" s="154"/>
      <c r="AL64" s="154"/>
      <c r="AM64" s="154"/>
      <c r="AN64" s="154"/>
      <c r="AO64" s="154"/>
      <c r="AP64" s="154"/>
      <c r="AQ64" s="154"/>
      <c r="AR64" s="154"/>
      <c r="AS64" s="154"/>
      <c r="AT64" s="154"/>
      <c r="AU64" s="154"/>
      <c r="AV64" s="154"/>
      <c r="AW64" s="154"/>
      <c r="AX64" s="154"/>
      <c r="AY64" s="154"/>
      <c r="AZ64" s="154"/>
      <c r="BA64" s="154"/>
      <c r="BB64" s="154"/>
      <c r="BC64" s="154"/>
      <c r="BD64" s="154"/>
      <c r="BE64" s="154"/>
      <c r="BF64" s="154"/>
      <c r="BG64" s="202">
        <f t="shared" si="35"/>
        <v>0</v>
      </c>
      <c r="BH64" s="37">
        <f t="shared" si="36"/>
        <v>0</v>
      </c>
    </row>
    <row r="65" spans="3:60" ht="20.149999999999999" customHeight="1" x14ac:dyDescent="0.3">
      <c r="C65" s="105"/>
      <c r="D65" s="35"/>
      <c r="E65" s="35"/>
      <c r="F65" s="35"/>
      <c r="G65" s="35"/>
      <c r="H65" s="35"/>
      <c r="I65" s="183">
        <f>IFERROR(VLOOKUP(H65,#REF!,8,FALSE),0)</f>
        <v>0</v>
      </c>
      <c r="J65" s="159"/>
      <c r="K65" s="154"/>
      <c r="L65" s="154"/>
      <c r="M65" s="154"/>
      <c r="N65" s="154"/>
      <c r="O65" s="154"/>
      <c r="P65" s="154"/>
      <c r="Q65" s="154"/>
      <c r="R65" s="154"/>
      <c r="S65" s="154"/>
      <c r="T65" s="154"/>
      <c r="U65" s="154"/>
      <c r="V65" s="154"/>
      <c r="W65" s="154"/>
      <c r="X65" s="154"/>
      <c r="Y65" s="154"/>
      <c r="Z65" s="154"/>
      <c r="AA65" s="154"/>
      <c r="AB65" s="154"/>
      <c r="AC65" s="154"/>
      <c r="AD65" s="154"/>
      <c r="AE65" s="154"/>
      <c r="AF65" s="154"/>
      <c r="AG65" s="154"/>
      <c r="AH65" s="154"/>
      <c r="AI65" s="154"/>
      <c r="AJ65" s="154"/>
      <c r="AK65" s="154"/>
      <c r="AL65" s="154"/>
      <c r="AM65" s="154"/>
      <c r="AN65" s="154"/>
      <c r="AO65" s="154"/>
      <c r="AP65" s="154"/>
      <c r="AQ65" s="154"/>
      <c r="AR65" s="154"/>
      <c r="AS65" s="154"/>
      <c r="AT65" s="154"/>
      <c r="AU65" s="154"/>
      <c r="AV65" s="154"/>
      <c r="AW65" s="154"/>
      <c r="AX65" s="154"/>
      <c r="AY65" s="154"/>
      <c r="AZ65" s="154"/>
      <c r="BA65" s="154"/>
      <c r="BB65" s="154"/>
      <c r="BC65" s="154"/>
      <c r="BD65" s="154"/>
      <c r="BE65" s="154"/>
      <c r="BF65" s="154"/>
      <c r="BG65" s="202">
        <f t="shared" si="35"/>
        <v>0</v>
      </c>
      <c r="BH65" s="37">
        <f t="shared" si="36"/>
        <v>0</v>
      </c>
    </row>
    <row r="66" spans="3:60" ht="20.149999999999999" customHeight="1" x14ac:dyDescent="0.3">
      <c r="C66" s="105"/>
      <c r="D66" s="35"/>
      <c r="E66" s="35"/>
      <c r="F66" s="35"/>
      <c r="G66" s="35"/>
      <c r="H66" s="35"/>
      <c r="I66" s="183">
        <f>IFERROR(VLOOKUP(H66,#REF!,8,FALSE),0)</f>
        <v>0</v>
      </c>
      <c r="J66" s="159"/>
      <c r="K66" s="154"/>
      <c r="L66" s="154"/>
      <c r="M66" s="154"/>
      <c r="N66" s="154"/>
      <c r="O66" s="154"/>
      <c r="P66" s="154"/>
      <c r="Q66" s="154"/>
      <c r="R66" s="154"/>
      <c r="S66" s="154"/>
      <c r="T66" s="154"/>
      <c r="U66" s="154"/>
      <c r="V66" s="154"/>
      <c r="W66" s="154"/>
      <c r="X66" s="154"/>
      <c r="Y66" s="154"/>
      <c r="Z66" s="154"/>
      <c r="AA66" s="154"/>
      <c r="AB66" s="154"/>
      <c r="AC66" s="154"/>
      <c r="AD66" s="154"/>
      <c r="AE66" s="154"/>
      <c r="AF66" s="154"/>
      <c r="AG66" s="154"/>
      <c r="AH66" s="154"/>
      <c r="AI66" s="154"/>
      <c r="AJ66" s="154"/>
      <c r="AK66" s="154"/>
      <c r="AL66" s="154"/>
      <c r="AM66" s="154"/>
      <c r="AN66" s="154"/>
      <c r="AO66" s="154"/>
      <c r="AP66" s="154"/>
      <c r="AQ66" s="154"/>
      <c r="AR66" s="154"/>
      <c r="AS66" s="154"/>
      <c r="AT66" s="154"/>
      <c r="AU66" s="154"/>
      <c r="AV66" s="154"/>
      <c r="AW66" s="154"/>
      <c r="AX66" s="154"/>
      <c r="AY66" s="154"/>
      <c r="AZ66" s="154"/>
      <c r="BA66" s="154"/>
      <c r="BB66" s="154"/>
      <c r="BC66" s="154"/>
      <c r="BD66" s="154"/>
      <c r="BE66" s="154"/>
      <c r="BF66" s="154"/>
      <c r="BG66" s="202">
        <f t="shared" si="35"/>
        <v>0</v>
      </c>
      <c r="BH66" s="37">
        <f t="shared" si="36"/>
        <v>0</v>
      </c>
    </row>
    <row r="67" spans="3:60" ht="20.149999999999999" customHeight="1" x14ac:dyDescent="0.3">
      <c r="C67" s="105"/>
      <c r="D67" s="35"/>
      <c r="E67" s="35"/>
      <c r="F67" s="35"/>
      <c r="G67" s="35"/>
      <c r="H67" s="35"/>
      <c r="I67" s="183">
        <f>IFERROR(VLOOKUP(H67,#REF!,8,FALSE),0)</f>
        <v>0</v>
      </c>
      <c r="J67" s="159"/>
      <c r="K67" s="154"/>
      <c r="L67" s="154"/>
      <c r="M67" s="154"/>
      <c r="N67" s="154"/>
      <c r="O67" s="154"/>
      <c r="P67" s="154"/>
      <c r="Q67" s="154"/>
      <c r="R67" s="154"/>
      <c r="S67" s="154"/>
      <c r="T67" s="154"/>
      <c r="U67" s="154"/>
      <c r="V67" s="154"/>
      <c r="W67" s="154"/>
      <c r="X67" s="154"/>
      <c r="Y67" s="154"/>
      <c r="Z67" s="154"/>
      <c r="AA67" s="154"/>
      <c r="AB67" s="154"/>
      <c r="AC67" s="154"/>
      <c r="AD67" s="154"/>
      <c r="AE67" s="154"/>
      <c r="AF67" s="154"/>
      <c r="AG67" s="154"/>
      <c r="AH67" s="154"/>
      <c r="AI67" s="154"/>
      <c r="AJ67" s="154"/>
      <c r="AK67" s="154"/>
      <c r="AL67" s="154"/>
      <c r="AM67" s="154"/>
      <c r="AN67" s="154"/>
      <c r="AO67" s="154"/>
      <c r="AP67" s="154"/>
      <c r="AQ67" s="154"/>
      <c r="AR67" s="154"/>
      <c r="AS67" s="154"/>
      <c r="AT67" s="154"/>
      <c r="AU67" s="154"/>
      <c r="AV67" s="154"/>
      <c r="AW67" s="154"/>
      <c r="AX67" s="154"/>
      <c r="AY67" s="154"/>
      <c r="AZ67" s="154"/>
      <c r="BA67" s="154"/>
      <c r="BB67" s="154"/>
      <c r="BC67" s="154"/>
      <c r="BD67" s="154"/>
      <c r="BE67" s="154"/>
      <c r="BF67" s="154"/>
      <c r="BG67" s="202">
        <f t="shared" si="35"/>
        <v>0</v>
      </c>
      <c r="BH67" s="37">
        <f t="shared" si="36"/>
        <v>0</v>
      </c>
    </row>
    <row r="68" spans="3:60" ht="20.149999999999999" customHeight="1" x14ac:dyDescent="0.3">
      <c r="C68" s="105"/>
      <c r="D68" s="35"/>
      <c r="E68" s="35"/>
      <c r="F68" s="35"/>
      <c r="G68" s="35"/>
      <c r="H68" s="35"/>
      <c r="I68" s="183">
        <f>IFERROR(VLOOKUP(H68,#REF!,8,FALSE),0)</f>
        <v>0</v>
      </c>
      <c r="J68" s="159"/>
      <c r="K68" s="154"/>
      <c r="L68" s="154"/>
      <c r="M68" s="154"/>
      <c r="N68" s="154"/>
      <c r="O68" s="154"/>
      <c r="P68" s="154"/>
      <c r="Q68" s="154"/>
      <c r="R68" s="154"/>
      <c r="S68" s="154"/>
      <c r="T68" s="154"/>
      <c r="U68" s="154"/>
      <c r="V68" s="154"/>
      <c r="W68" s="154"/>
      <c r="X68" s="154"/>
      <c r="Y68" s="154"/>
      <c r="Z68" s="154"/>
      <c r="AA68" s="154"/>
      <c r="AB68" s="154"/>
      <c r="AC68" s="154"/>
      <c r="AD68" s="154"/>
      <c r="AE68" s="154"/>
      <c r="AF68" s="154"/>
      <c r="AG68" s="154"/>
      <c r="AH68" s="154"/>
      <c r="AI68" s="154"/>
      <c r="AJ68" s="154"/>
      <c r="AK68" s="154"/>
      <c r="AL68" s="154"/>
      <c r="AM68" s="154"/>
      <c r="AN68" s="154"/>
      <c r="AO68" s="154"/>
      <c r="AP68" s="154"/>
      <c r="AQ68" s="154"/>
      <c r="AR68" s="154"/>
      <c r="AS68" s="154"/>
      <c r="AT68" s="154"/>
      <c r="AU68" s="154"/>
      <c r="AV68" s="154"/>
      <c r="AW68" s="154"/>
      <c r="AX68" s="154"/>
      <c r="AY68" s="154"/>
      <c r="AZ68" s="154"/>
      <c r="BA68" s="154"/>
      <c r="BB68" s="154"/>
      <c r="BC68" s="154"/>
      <c r="BD68" s="154"/>
      <c r="BE68" s="154"/>
      <c r="BF68" s="154"/>
      <c r="BG68" s="202">
        <f t="shared" si="35"/>
        <v>0</v>
      </c>
      <c r="BH68" s="37">
        <f t="shared" si="36"/>
        <v>0</v>
      </c>
    </row>
    <row r="69" spans="3:60" ht="20.149999999999999" customHeight="1" x14ac:dyDescent="0.3">
      <c r="C69" s="105"/>
      <c r="D69" s="35"/>
      <c r="E69" s="35"/>
      <c r="F69" s="35"/>
      <c r="G69" s="35"/>
      <c r="H69" s="35"/>
      <c r="I69" s="183">
        <f>IFERROR(VLOOKUP(H69,#REF!,8,FALSE),0)</f>
        <v>0</v>
      </c>
      <c r="J69" s="159"/>
      <c r="K69" s="154"/>
      <c r="L69" s="154"/>
      <c r="M69" s="154"/>
      <c r="N69" s="154"/>
      <c r="O69" s="154"/>
      <c r="P69" s="154"/>
      <c r="Q69" s="154"/>
      <c r="R69" s="154"/>
      <c r="S69" s="154"/>
      <c r="T69" s="154"/>
      <c r="U69" s="154"/>
      <c r="V69" s="154"/>
      <c r="W69" s="154"/>
      <c r="X69" s="154"/>
      <c r="Y69" s="154"/>
      <c r="Z69" s="154"/>
      <c r="AA69" s="154"/>
      <c r="AB69" s="154"/>
      <c r="AC69" s="154"/>
      <c r="AD69" s="154"/>
      <c r="AE69" s="154"/>
      <c r="AF69" s="154"/>
      <c r="AG69" s="154"/>
      <c r="AH69" s="154"/>
      <c r="AI69" s="154"/>
      <c r="AJ69" s="154"/>
      <c r="AK69" s="154"/>
      <c r="AL69" s="154"/>
      <c r="AM69" s="154"/>
      <c r="AN69" s="154"/>
      <c r="AO69" s="154"/>
      <c r="AP69" s="154"/>
      <c r="AQ69" s="154"/>
      <c r="AR69" s="154"/>
      <c r="AS69" s="154"/>
      <c r="AT69" s="154"/>
      <c r="AU69" s="154"/>
      <c r="AV69" s="154"/>
      <c r="AW69" s="154"/>
      <c r="AX69" s="154"/>
      <c r="AY69" s="154"/>
      <c r="AZ69" s="154"/>
      <c r="BA69" s="154"/>
      <c r="BB69" s="154"/>
      <c r="BC69" s="154"/>
      <c r="BD69" s="154"/>
      <c r="BE69" s="154"/>
      <c r="BF69" s="154"/>
      <c r="BG69" s="202">
        <f t="shared" si="35"/>
        <v>0</v>
      </c>
      <c r="BH69" s="37">
        <f t="shared" si="36"/>
        <v>0</v>
      </c>
    </row>
    <row r="70" spans="3:60" ht="20.149999999999999" customHeight="1" x14ac:dyDescent="0.3">
      <c r="C70" s="105"/>
      <c r="D70" s="35"/>
      <c r="E70" s="35"/>
      <c r="F70" s="35"/>
      <c r="G70" s="35"/>
      <c r="H70" s="35"/>
      <c r="I70" s="183">
        <f>IFERROR(VLOOKUP(H70,#REF!,8,FALSE),0)</f>
        <v>0</v>
      </c>
      <c r="J70" s="159"/>
      <c r="K70" s="154"/>
      <c r="L70" s="154"/>
      <c r="M70" s="154"/>
      <c r="N70" s="154"/>
      <c r="O70" s="154"/>
      <c r="P70" s="154"/>
      <c r="Q70" s="154"/>
      <c r="R70" s="154"/>
      <c r="S70" s="154"/>
      <c r="T70" s="154"/>
      <c r="U70" s="154"/>
      <c r="V70" s="154"/>
      <c r="W70" s="154"/>
      <c r="X70" s="154"/>
      <c r="Y70" s="154"/>
      <c r="Z70" s="154"/>
      <c r="AA70" s="154"/>
      <c r="AB70" s="154"/>
      <c r="AC70" s="154"/>
      <c r="AD70" s="154"/>
      <c r="AE70" s="154"/>
      <c r="AF70" s="154"/>
      <c r="AG70" s="154"/>
      <c r="AH70" s="154"/>
      <c r="AI70" s="154"/>
      <c r="AJ70" s="154"/>
      <c r="AK70" s="154"/>
      <c r="AL70" s="154"/>
      <c r="AM70" s="154"/>
      <c r="AN70" s="154"/>
      <c r="AO70" s="154"/>
      <c r="AP70" s="154"/>
      <c r="AQ70" s="154"/>
      <c r="AR70" s="154"/>
      <c r="AS70" s="154"/>
      <c r="AT70" s="154"/>
      <c r="AU70" s="154"/>
      <c r="AV70" s="154"/>
      <c r="AW70" s="154"/>
      <c r="AX70" s="154"/>
      <c r="AY70" s="154"/>
      <c r="AZ70" s="154"/>
      <c r="BA70" s="154"/>
      <c r="BB70" s="154"/>
      <c r="BC70" s="154"/>
      <c r="BD70" s="154"/>
      <c r="BE70" s="154"/>
      <c r="BF70" s="154"/>
      <c r="BG70" s="202">
        <f t="shared" si="35"/>
        <v>0</v>
      </c>
      <c r="BH70" s="37">
        <f t="shared" si="36"/>
        <v>0</v>
      </c>
    </row>
    <row r="71" spans="3:60" ht="20.149999999999999" customHeight="1" x14ac:dyDescent="0.3">
      <c r="C71" s="105"/>
      <c r="D71" s="35"/>
      <c r="E71" s="35"/>
      <c r="F71" s="35"/>
      <c r="G71" s="35"/>
      <c r="H71" s="35"/>
      <c r="I71" s="183">
        <f>IFERROR(VLOOKUP(H71,#REF!,8,FALSE),0)</f>
        <v>0</v>
      </c>
      <c r="J71" s="159"/>
      <c r="K71" s="154"/>
      <c r="L71" s="154"/>
      <c r="M71" s="154"/>
      <c r="N71" s="154"/>
      <c r="O71" s="154"/>
      <c r="P71" s="154"/>
      <c r="Q71" s="154"/>
      <c r="R71" s="154"/>
      <c r="S71" s="154"/>
      <c r="T71" s="154"/>
      <c r="U71" s="154"/>
      <c r="V71" s="154"/>
      <c r="W71" s="154"/>
      <c r="X71" s="154"/>
      <c r="Y71" s="154"/>
      <c r="Z71" s="154"/>
      <c r="AA71" s="154"/>
      <c r="AB71" s="154"/>
      <c r="AC71" s="154"/>
      <c r="AD71" s="154"/>
      <c r="AE71" s="154"/>
      <c r="AF71" s="154"/>
      <c r="AG71" s="154"/>
      <c r="AH71" s="154"/>
      <c r="AI71" s="154"/>
      <c r="AJ71" s="154"/>
      <c r="AK71" s="154"/>
      <c r="AL71" s="154"/>
      <c r="AM71" s="154"/>
      <c r="AN71" s="154"/>
      <c r="AO71" s="154"/>
      <c r="AP71" s="154"/>
      <c r="AQ71" s="154"/>
      <c r="AR71" s="154"/>
      <c r="AS71" s="154"/>
      <c r="AT71" s="154"/>
      <c r="AU71" s="154"/>
      <c r="AV71" s="154"/>
      <c r="AW71" s="154"/>
      <c r="AX71" s="154"/>
      <c r="AY71" s="154"/>
      <c r="AZ71" s="154"/>
      <c r="BA71" s="154"/>
      <c r="BB71" s="154"/>
      <c r="BC71" s="154"/>
      <c r="BD71" s="154"/>
      <c r="BE71" s="154"/>
      <c r="BF71" s="154"/>
      <c r="BG71" s="202">
        <f t="shared" si="35"/>
        <v>0</v>
      </c>
      <c r="BH71" s="37">
        <f t="shared" si="36"/>
        <v>0</v>
      </c>
    </row>
    <row r="72" spans="3:60" ht="20.149999999999999" customHeight="1" x14ac:dyDescent="0.3">
      <c r="C72" s="105"/>
      <c r="D72" s="35"/>
      <c r="E72" s="35"/>
      <c r="F72" s="35"/>
      <c r="G72" s="35"/>
      <c r="H72" s="35"/>
      <c r="I72" s="183">
        <f>IFERROR(VLOOKUP(H72,#REF!,8,FALSE),0)</f>
        <v>0</v>
      </c>
      <c r="J72" s="159"/>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4"/>
      <c r="AP72" s="154"/>
      <c r="AQ72" s="154"/>
      <c r="AR72" s="154"/>
      <c r="AS72" s="154"/>
      <c r="AT72" s="154"/>
      <c r="AU72" s="154"/>
      <c r="AV72" s="154"/>
      <c r="AW72" s="154"/>
      <c r="AX72" s="154"/>
      <c r="AY72" s="154"/>
      <c r="AZ72" s="154"/>
      <c r="BA72" s="154"/>
      <c r="BB72" s="154"/>
      <c r="BC72" s="154"/>
      <c r="BD72" s="154"/>
      <c r="BE72" s="154"/>
      <c r="BF72" s="154"/>
      <c r="BG72" s="202">
        <f t="shared" si="35"/>
        <v>0</v>
      </c>
      <c r="BH72" s="37">
        <f t="shared" si="36"/>
        <v>0</v>
      </c>
    </row>
    <row r="73" spans="3:60" ht="20.149999999999999" customHeight="1" x14ac:dyDescent="0.3">
      <c r="C73" s="105"/>
      <c r="D73" s="35"/>
      <c r="E73" s="35"/>
      <c r="F73" s="35"/>
      <c r="G73" s="35"/>
      <c r="H73" s="35"/>
      <c r="I73" s="183">
        <f>IFERROR(VLOOKUP(H73,#REF!,8,FALSE),0)</f>
        <v>0</v>
      </c>
      <c r="J73" s="159"/>
      <c r="K73" s="154"/>
      <c r="L73" s="154"/>
      <c r="M73" s="154"/>
      <c r="N73" s="154"/>
      <c r="O73" s="154"/>
      <c r="P73" s="154"/>
      <c r="Q73" s="154"/>
      <c r="R73" s="154"/>
      <c r="S73" s="154"/>
      <c r="T73" s="154"/>
      <c r="U73" s="154"/>
      <c r="V73" s="154"/>
      <c r="W73" s="154"/>
      <c r="X73" s="154"/>
      <c r="Y73" s="154"/>
      <c r="Z73" s="154"/>
      <c r="AA73" s="154"/>
      <c r="AB73" s="154"/>
      <c r="AC73" s="154"/>
      <c r="AD73" s="154"/>
      <c r="AE73" s="154"/>
      <c r="AF73" s="154"/>
      <c r="AG73" s="154"/>
      <c r="AH73" s="154"/>
      <c r="AI73" s="154"/>
      <c r="AJ73" s="154"/>
      <c r="AK73" s="154"/>
      <c r="AL73" s="154"/>
      <c r="AM73" s="154"/>
      <c r="AN73" s="154"/>
      <c r="AO73" s="154"/>
      <c r="AP73" s="154"/>
      <c r="AQ73" s="154"/>
      <c r="AR73" s="154"/>
      <c r="AS73" s="154"/>
      <c r="AT73" s="154"/>
      <c r="AU73" s="154"/>
      <c r="AV73" s="154"/>
      <c r="AW73" s="154"/>
      <c r="AX73" s="154"/>
      <c r="AY73" s="154"/>
      <c r="AZ73" s="154"/>
      <c r="BA73" s="154"/>
      <c r="BB73" s="154"/>
      <c r="BC73" s="154"/>
      <c r="BD73" s="154"/>
      <c r="BE73" s="154"/>
      <c r="BF73" s="154"/>
      <c r="BG73" s="202">
        <f t="shared" si="35"/>
        <v>0</v>
      </c>
      <c r="BH73" s="37">
        <f t="shared" si="36"/>
        <v>0</v>
      </c>
    </row>
    <row r="74" spans="3:60" ht="20.149999999999999" customHeight="1" x14ac:dyDescent="0.3">
      <c r="C74" s="105"/>
      <c r="D74" s="35"/>
      <c r="E74" s="35"/>
      <c r="F74" s="35"/>
      <c r="G74" s="35"/>
      <c r="H74" s="35"/>
      <c r="I74" s="183">
        <f>IFERROR(VLOOKUP(H74,#REF!,8,FALSE),0)</f>
        <v>0</v>
      </c>
      <c r="J74" s="159"/>
      <c r="K74" s="154"/>
      <c r="L74" s="154"/>
      <c r="M74" s="154"/>
      <c r="N74" s="154"/>
      <c r="O74" s="154"/>
      <c r="P74" s="154"/>
      <c r="Q74" s="154"/>
      <c r="R74" s="154"/>
      <c r="S74" s="154"/>
      <c r="T74" s="154"/>
      <c r="U74" s="154"/>
      <c r="V74" s="154"/>
      <c r="W74" s="154"/>
      <c r="X74" s="154"/>
      <c r="Y74" s="154"/>
      <c r="Z74" s="154"/>
      <c r="AA74" s="154"/>
      <c r="AB74" s="154"/>
      <c r="AC74" s="154"/>
      <c r="AD74" s="154"/>
      <c r="AE74" s="154"/>
      <c r="AF74" s="154"/>
      <c r="AG74" s="154"/>
      <c r="AH74" s="154"/>
      <c r="AI74" s="154"/>
      <c r="AJ74" s="154"/>
      <c r="AK74" s="154"/>
      <c r="AL74" s="154"/>
      <c r="AM74" s="154"/>
      <c r="AN74" s="154"/>
      <c r="AO74" s="154"/>
      <c r="AP74" s="154"/>
      <c r="AQ74" s="154"/>
      <c r="AR74" s="154"/>
      <c r="AS74" s="154"/>
      <c r="AT74" s="154"/>
      <c r="AU74" s="154"/>
      <c r="AV74" s="154"/>
      <c r="AW74" s="154"/>
      <c r="AX74" s="154"/>
      <c r="AY74" s="154"/>
      <c r="AZ74" s="154"/>
      <c r="BA74" s="154"/>
      <c r="BB74" s="154"/>
      <c r="BC74" s="154"/>
      <c r="BD74" s="154"/>
      <c r="BE74" s="154"/>
      <c r="BF74" s="154"/>
      <c r="BG74" s="202">
        <f t="shared" si="35"/>
        <v>0</v>
      </c>
      <c r="BH74" s="37">
        <f t="shared" si="36"/>
        <v>0</v>
      </c>
    </row>
    <row r="75" spans="3:60" ht="20.149999999999999" customHeight="1" x14ac:dyDescent="0.3">
      <c r="C75" s="105"/>
      <c r="D75" s="35"/>
      <c r="E75" s="35"/>
      <c r="F75" s="35"/>
      <c r="G75" s="35"/>
      <c r="H75" s="35"/>
      <c r="I75" s="183">
        <f>IFERROR(VLOOKUP(H75,#REF!,8,FALSE),0)</f>
        <v>0</v>
      </c>
      <c r="J75" s="159"/>
      <c r="K75" s="154"/>
      <c r="L75" s="154"/>
      <c r="M75" s="154"/>
      <c r="N75" s="154"/>
      <c r="O75" s="154"/>
      <c r="P75" s="154"/>
      <c r="Q75" s="154"/>
      <c r="R75" s="154"/>
      <c r="S75" s="154"/>
      <c r="T75" s="154"/>
      <c r="U75" s="154"/>
      <c r="V75" s="154"/>
      <c r="W75" s="154"/>
      <c r="X75" s="154"/>
      <c r="Y75" s="154"/>
      <c r="Z75" s="154"/>
      <c r="AA75" s="154"/>
      <c r="AB75" s="154"/>
      <c r="AC75" s="154"/>
      <c r="AD75" s="154"/>
      <c r="AE75" s="154"/>
      <c r="AF75" s="154"/>
      <c r="AG75" s="154"/>
      <c r="AH75" s="154"/>
      <c r="AI75" s="154"/>
      <c r="AJ75" s="154"/>
      <c r="AK75" s="154"/>
      <c r="AL75" s="154"/>
      <c r="AM75" s="154"/>
      <c r="AN75" s="154"/>
      <c r="AO75" s="154"/>
      <c r="AP75" s="154"/>
      <c r="AQ75" s="154"/>
      <c r="AR75" s="154"/>
      <c r="AS75" s="154"/>
      <c r="AT75" s="154"/>
      <c r="AU75" s="154"/>
      <c r="AV75" s="154"/>
      <c r="AW75" s="154"/>
      <c r="AX75" s="154"/>
      <c r="AY75" s="154"/>
      <c r="AZ75" s="154"/>
      <c r="BA75" s="154"/>
      <c r="BB75" s="154"/>
      <c r="BC75" s="154"/>
      <c r="BD75" s="154"/>
      <c r="BE75" s="154"/>
      <c r="BF75" s="154"/>
      <c r="BG75" s="202">
        <f t="shared" si="35"/>
        <v>0</v>
      </c>
      <c r="BH75" s="37">
        <f t="shared" ref="BH75:BH106" si="37">I75*BG75</f>
        <v>0</v>
      </c>
    </row>
    <row r="76" spans="3:60" ht="20.149999999999999" customHeight="1" x14ac:dyDescent="0.3">
      <c r="C76" s="105"/>
      <c r="D76" s="35"/>
      <c r="E76" s="35"/>
      <c r="F76" s="35"/>
      <c r="G76" s="35"/>
      <c r="H76" s="35"/>
      <c r="I76" s="183">
        <f>IFERROR(VLOOKUP(H76,#REF!,8,FALSE),0)</f>
        <v>0</v>
      </c>
      <c r="J76" s="159"/>
      <c r="K76" s="154"/>
      <c r="L76" s="154"/>
      <c r="M76" s="154"/>
      <c r="N76" s="154"/>
      <c r="O76" s="154"/>
      <c r="P76" s="154"/>
      <c r="Q76" s="154"/>
      <c r="R76" s="154"/>
      <c r="S76" s="154"/>
      <c r="T76" s="154"/>
      <c r="U76" s="154"/>
      <c r="V76" s="154"/>
      <c r="W76" s="154"/>
      <c r="X76" s="154"/>
      <c r="Y76" s="154"/>
      <c r="Z76" s="154"/>
      <c r="AA76" s="154"/>
      <c r="AB76" s="154"/>
      <c r="AC76" s="154"/>
      <c r="AD76" s="154"/>
      <c r="AE76" s="154"/>
      <c r="AF76" s="154"/>
      <c r="AG76" s="154"/>
      <c r="AH76" s="154"/>
      <c r="AI76" s="154"/>
      <c r="AJ76" s="154"/>
      <c r="AK76" s="154"/>
      <c r="AL76" s="154"/>
      <c r="AM76" s="154"/>
      <c r="AN76" s="154"/>
      <c r="AO76" s="154"/>
      <c r="AP76" s="154"/>
      <c r="AQ76" s="154"/>
      <c r="AR76" s="154"/>
      <c r="AS76" s="154"/>
      <c r="AT76" s="154"/>
      <c r="AU76" s="154"/>
      <c r="AV76" s="154"/>
      <c r="AW76" s="154"/>
      <c r="AX76" s="154"/>
      <c r="AY76" s="154"/>
      <c r="AZ76" s="154"/>
      <c r="BA76" s="154"/>
      <c r="BB76" s="154"/>
      <c r="BC76" s="154"/>
      <c r="BD76" s="154"/>
      <c r="BE76" s="154"/>
      <c r="BF76" s="154"/>
      <c r="BG76" s="202">
        <f t="shared" si="35"/>
        <v>0</v>
      </c>
      <c r="BH76" s="37">
        <f t="shared" si="37"/>
        <v>0</v>
      </c>
    </row>
    <row r="77" spans="3:60" ht="20.149999999999999" customHeight="1" x14ac:dyDescent="0.3">
      <c r="C77" s="105"/>
      <c r="D77" s="35"/>
      <c r="E77" s="35"/>
      <c r="F77" s="35"/>
      <c r="G77" s="35"/>
      <c r="H77" s="35"/>
      <c r="I77" s="183">
        <f>IFERROR(VLOOKUP(H77,#REF!,8,FALSE),0)</f>
        <v>0</v>
      </c>
      <c r="J77" s="159"/>
      <c r="K77" s="154"/>
      <c r="L77" s="154"/>
      <c r="M77" s="154"/>
      <c r="N77" s="154"/>
      <c r="O77" s="154"/>
      <c r="P77" s="154"/>
      <c r="Q77" s="154"/>
      <c r="R77" s="154"/>
      <c r="S77" s="154"/>
      <c r="T77" s="154"/>
      <c r="U77" s="154"/>
      <c r="V77" s="154"/>
      <c r="W77" s="154"/>
      <c r="X77" s="154"/>
      <c r="Y77" s="154"/>
      <c r="Z77" s="154"/>
      <c r="AA77" s="154"/>
      <c r="AB77" s="154"/>
      <c r="AC77" s="154"/>
      <c r="AD77" s="154"/>
      <c r="AE77" s="154"/>
      <c r="AF77" s="154"/>
      <c r="AG77" s="154"/>
      <c r="AH77" s="154"/>
      <c r="AI77" s="154"/>
      <c r="AJ77" s="154"/>
      <c r="AK77" s="154"/>
      <c r="AL77" s="154"/>
      <c r="AM77" s="154"/>
      <c r="AN77" s="154"/>
      <c r="AO77" s="154"/>
      <c r="AP77" s="154"/>
      <c r="AQ77" s="154"/>
      <c r="AR77" s="154"/>
      <c r="AS77" s="154"/>
      <c r="AT77" s="154"/>
      <c r="AU77" s="154"/>
      <c r="AV77" s="154"/>
      <c r="AW77" s="154"/>
      <c r="AX77" s="154"/>
      <c r="AY77" s="154"/>
      <c r="AZ77" s="154"/>
      <c r="BA77" s="154"/>
      <c r="BB77" s="154"/>
      <c r="BC77" s="154"/>
      <c r="BD77" s="154"/>
      <c r="BE77" s="154"/>
      <c r="BF77" s="154"/>
      <c r="BG77" s="202">
        <f t="shared" ref="BG77:BG140" si="38">SUM(J77:BF77)</f>
        <v>0</v>
      </c>
      <c r="BH77" s="37">
        <f t="shared" si="37"/>
        <v>0</v>
      </c>
    </row>
    <row r="78" spans="3:60" ht="20.149999999999999" customHeight="1" x14ac:dyDescent="0.3">
      <c r="C78" s="105"/>
      <c r="D78" s="35"/>
      <c r="E78" s="35"/>
      <c r="F78" s="35"/>
      <c r="G78" s="35"/>
      <c r="H78" s="35"/>
      <c r="I78" s="183">
        <f>IFERROR(VLOOKUP(H78,#REF!,8,FALSE),0)</f>
        <v>0</v>
      </c>
      <c r="J78" s="159"/>
      <c r="K78" s="154"/>
      <c r="L78" s="154"/>
      <c r="M78" s="154"/>
      <c r="N78" s="154"/>
      <c r="O78" s="154"/>
      <c r="P78" s="154"/>
      <c r="Q78" s="154"/>
      <c r="R78" s="154"/>
      <c r="S78" s="154"/>
      <c r="T78" s="154"/>
      <c r="U78" s="154"/>
      <c r="V78" s="154"/>
      <c r="W78" s="154"/>
      <c r="X78" s="154"/>
      <c r="Y78" s="154"/>
      <c r="Z78" s="154"/>
      <c r="AA78" s="154"/>
      <c r="AB78" s="154"/>
      <c r="AC78" s="154"/>
      <c r="AD78" s="154"/>
      <c r="AE78" s="154"/>
      <c r="AF78" s="154"/>
      <c r="AG78" s="154"/>
      <c r="AH78" s="154"/>
      <c r="AI78" s="154"/>
      <c r="AJ78" s="154"/>
      <c r="AK78" s="154"/>
      <c r="AL78" s="154"/>
      <c r="AM78" s="154"/>
      <c r="AN78" s="154"/>
      <c r="AO78" s="154"/>
      <c r="AP78" s="154"/>
      <c r="AQ78" s="154"/>
      <c r="AR78" s="154"/>
      <c r="AS78" s="154"/>
      <c r="AT78" s="154"/>
      <c r="AU78" s="154"/>
      <c r="AV78" s="154"/>
      <c r="AW78" s="154"/>
      <c r="AX78" s="154"/>
      <c r="AY78" s="154"/>
      <c r="AZ78" s="154"/>
      <c r="BA78" s="154"/>
      <c r="BB78" s="154"/>
      <c r="BC78" s="154"/>
      <c r="BD78" s="154"/>
      <c r="BE78" s="154"/>
      <c r="BF78" s="154"/>
      <c r="BG78" s="202">
        <f t="shared" si="38"/>
        <v>0</v>
      </c>
      <c r="BH78" s="37">
        <f t="shared" si="37"/>
        <v>0</v>
      </c>
    </row>
    <row r="79" spans="3:60" ht="20.149999999999999" customHeight="1" x14ac:dyDescent="0.3">
      <c r="C79" s="105"/>
      <c r="D79" s="35"/>
      <c r="E79" s="35"/>
      <c r="F79" s="35"/>
      <c r="G79" s="35"/>
      <c r="H79" s="35"/>
      <c r="I79" s="183">
        <f>IFERROR(VLOOKUP(H79,#REF!,8,FALSE),0)</f>
        <v>0</v>
      </c>
      <c r="J79" s="159"/>
      <c r="K79" s="154"/>
      <c r="L79" s="154"/>
      <c r="M79" s="154"/>
      <c r="N79" s="154"/>
      <c r="O79" s="154"/>
      <c r="P79" s="154"/>
      <c r="Q79" s="154"/>
      <c r="R79" s="154"/>
      <c r="S79" s="154"/>
      <c r="T79" s="154"/>
      <c r="U79" s="154"/>
      <c r="V79" s="154"/>
      <c r="W79" s="154"/>
      <c r="X79" s="154"/>
      <c r="Y79" s="154"/>
      <c r="Z79" s="154"/>
      <c r="AA79" s="154"/>
      <c r="AB79" s="154"/>
      <c r="AC79" s="154"/>
      <c r="AD79" s="154"/>
      <c r="AE79" s="154"/>
      <c r="AF79" s="154"/>
      <c r="AG79" s="154"/>
      <c r="AH79" s="154"/>
      <c r="AI79" s="154"/>
      <c r="AJ79" s="154"/>
      <c r="AK79" s="154"/>
      <c r="AL79" s="154"/>
      <c r="AM79" s="154"/>
      <c r="AN79" s="154"/>
      <c r="AO79" s="154"/>
      <c r="AP79" s="154"/>
      <c r="AQ79" s="154"/>
      <c r="AR79" s="154"/>
      <c r="AS79" s="154"/>
      <c r="AT79" s="154"/>
      <c r="AU79" s="154"/>
      <c r="AV79" s="154"/>
      <c r="AW79" s="154"/>
      <c r="AX79" s="154"/>
      <c r="AY79" s="154"/>
      <c r="AZ79" s="154"/>
      <c r="BA79" s="154"/>
      <c r="BB79" s="154"/>
      <c r="BC79" s="154"/>
      <c r="BD79" s="154"/>
      <c r="BE79" s="154"/>
      <c r="BF79" s="154"/>
      <c r="BG79" s="202">
        <f t="shared" si="38"/>
        <v>0</v>
      </c>
      <c r="BH79" s="37">
        <f t="shared" si="37"/>
        <v>0</v>
      </c>
    </row>
    <row r="80" spans="3:60" ht="20.149999999999999" customHeight="1" x14ac:dyDescent="0.3">
      <c r="C80" s="105"/>
      <c r="D80" s="35"/>
      <c r="E80" s="35"/>
      <c r="F80" s="35"/>
      <c r="G80" s="35"/>
      <c r="H80" s="35"/>
      <c r="I80" s="183">
        <f>IFERROR(VLOOKUP(H80,#REF!,8,FALSE),0)</f>
        <v>0</v>
      </c>
      <c r="J80" s="159"/>
      <c r="K80" s="154"/>
      <c r="L80" s="154"/>
      <c r="M80" s="154"/>
      <c r="N80" s="154"/>
      <c r="O80" s="154"/>
      <c r="P80" s="154"/>
      <c r="Q80" s="154"/>
      <c r="R80" s="154"/>
      <c r="S80" s="154"/>
      <c r="T80" s="154"/>
      <c r="U80" s="154"/>
      <c r="V80" s="154"/>
      <c r="W80" s="154"/>
      <c r="X80" s="154"/>
      <c r="Y80" s="154"/>
      <c r="Z80" s="154"/>
      <c r="AA80" s="154"/>
      <c r="AB80" s="154"/>
      <c r="AC80" s="154"/>
      <c r="AD80" s="154"/>
      <c r="AE80" s="154"/>
      <c r="AF80" s="154"/>
      <c r="AG80" s="154"/>
      <c r="AH80" s="154"/>
      <c r="AI80" s="154"/>
      <c r="AJ80" s="154"/>
      <c r="AK80" s="154"/>
      <c r="AL80" s="154"/>
      <c r="AM80" s="154"/>
      <c r="AN80" s="154"/>
      <c r="AO80" s="154"/>
      <c r="AP80" s="154"/>
      <c r="AQ80" s="154"/>
      <c r="AR80" s="154"/>
      <c r="AS80" s="154"/>
      <c r="AT80" s="154"/>
      <c r="AU80" s="154"/>
      <c r="AV80" s="154"/>
      <c r="AW80" s="154"/>
      <c r="AX80" s="154"/>
      <c r="AY80" s="154"/>
      <c r="AZ80" s="154"/>
      <c r="BA80" s="154"/>
      <c r="BB80" s="154"/>
      <c r="BC80" s="154"/>
      <c r="BD80" s="154"/>
      <c r="BE80" s="154"/>
      <c r="BF80" s="154"/>
      <c r="BG80" s="202">
        <f t="shared" si="38"/>
        <v>0</v>
      </c>
      <c r="BH80" s="37">
        <f t="shared" si="37"/>
        <v>0</v>
      </c>
    </row>
    <row r="81" spans="3:60" ht="20.149999999999999" customHeight="1" x14ac:dyDescent="0.3">
      <c r="C81" s="105"/>
      <c r="D81" s="35"/>
      <c r="E81" s="35"/>
      <c r="F81" s="35"/>
      <c r="G81" s="35"/>
      <c r="H81" s="35"/>
      <c r="I81" s="183">
        <f>IFERROR(VLOOKUP(H81,#REF!,8,FALSE),0)</f>
        <v>0</v>
      </c>
      <c r="J81" s="159"/>
      <c r="K81" s="154"/>
      <c r="L81" s="154"/>
      <c r="M81" s="154"/>
      <c r="N81" s="154"/>
      <c r="O81" s="154"/>
      <c r="P81" s="154"/>
      <c r="Q81" s="154"/>
      <c r="R81" s="154"/>
      <c r="S81" s="154"/>
      <c r="T81" s="154"/>
      <c r="U81" s="154"/>
      <c r="V81" s="154"/>
      <c r="W81" s="154"/>
      <c r="X81" s="154"/>
      <c r="Y81" s="154"/>
      <c r="Z81" s="154"/>
      <c r="AA81" s="154"/>
      <c r="AB81" s="154"/>
      <c r="AC81" s="154"/>
      <c r="AD81" s="154"/>
      <c r="AE81" s="154"/>
      <c r="AF81" s="154"/>
      <c r="AG81" s="154"/>
      <c r="AH81" s="154"/>
      <c r="AI81" s="154"/>
      <c r="AJ81" s="154"/>
      <c r="AK81" s="154"/>
      <c r="AL81" s="154"/>
      <c r="AM81" s="154"/>
      <c r="AN81" s="154"/>
      <c r="AO81" s="154"/>
      <c r="AP81" s="154"/>
      <c r="AQ81" s="154"/>
      <c r="AR81" s="154"/>
      <c r="AS81" s="154"/>
      <c r="AT81" s="154"/>
      <c r="AU81" s="154"/>
      <c r="AV81" s="154"/>
      <c r="AW81" s="154"/>
      <c r="AX81" s="154"/>
      <c r="AY81" s="154"/>
      <c r="AZ81" s="154"/>
      <c r="BA81" s="154"/>
      <c r="BB81" s="154"/>
      <c r="BC81" s="154"/>
      <c r="BD81" s="154"/>
      <c r="BE81" s="154"/>
      <c r="BF81" s="154"/>
      <c r="BG81" s="202">
        <f t="shared" si="38"/>
        <v>0</v>
      </c>
      <c r="BH81" s="37">
        <f t="shared" si="37"/>
        <v>0</v>
      </c>
    </row>
    <row r="82" spans="3:60" ht="20.149999999999999" customHeight="1" x14ac:dyDescent="0.3">
      <c r="C82" s="105"/>
      <c r="D82" s="35"/>
      <c r="E82" s="35"/>
      <c r="F82" s="35"/>
      <c r="G82" s="35"/>
      <c r="H82" s="35"/>
      <c r="I82" s="183">
        <f>IFERROR(VLOOKUP(H82,#REF!,8,FALSE),0)</f>
        <v>0</v>
      </c>
      <c r="J82" s="159"/>
      <c r="K82" s="154"/>
      <c r="L82" s="154"/>
      <c r="M82" s="154"/>
      <c r="N82" s="154"/>
      <c r="O82" s="154"/>
      <c r="P82" s="154"/>
      <c r="Q82" s="154"/>
      <c r="R82" s="154"/>
      <c r="S82" s="154"/>
      <c r="T82" s="154"/>
      <c r="U82" s="154"/>
      <c r="V82" s="154"/>
      <c r="W82" s="154"/>
      <c r="X82" s="154"/>
      <c r="Y82" s="154"/>
      <c r="Z82" s="154"/>
      <c r="AA82" s="154"/>
      <c r="AB82" s="154"/>
      <c r="AC82" s="154"/>
      <c r="AD82" s="154"/>
      <c r="AE82" s="154"/>
      <c r="AF82" s="154"/>
      <c r="AG82" s="154"/>
      <c r="AH82" s="154"/>
      <c r="AI82" s="154"/>
      <c r="AJ82" s="154"/>
      <c r="AK82" s="154"/>
      <c r="AL82" s="154"/>
      <c r="AM82" s="154"/>
      <c r="AN82" s="154"/>
      <c r="AO82" s="154"/>
      <c r="AP82" s="154"/>
      <c r="AQ82" s="154"/>
      <c r="AR82" s="154"/>
      <c r="AS82" s="154"/>
      <c r="AT82" s="154"/>
      <c r="AU82" s="154"/>
      <c r="AV82" s="154"/>
      <c r="AW82" s="154"/>
      <c r="AX82" s="154"/>
      <c r="AY82" s="154"/>
      <c r="AZ82" s="154"/>
      <c r="BA82" s="154"/>
      <c r="BB82" s="154"/>
      <c r="BC82" s="154"/>
      <c r="BD82" s="154"/>
      <c r="BE82" s="154"/>
      <c r="BF82" s="154"/>
      <c r="BG82" s="202">
        <f t="shared" si="38"/>
        <v>0</v>
      </c>
      <c r="BH82" s="37">
        <f t="shared" si="37"/>
        <v>0</v>
      </c>
    </row>
    <row r="83" spans="3:60" ht="20.149999999999999" customHeight="1" x14ac:dyDescent="0.3">
      <c r="C83" s="105"/>
      <c r="D83" s="35"/>
      <c r="E83" s="35"/>
      <c r="F83" s="35"/>
      <c r="G83" s="35"/>
      <c r="H83" s="35"/>
      <c r="I83" s="183">
        <f>IFERROR(VLOOKUP(H83,#REF!,8,FALSE),0)</f>
        <v>0</v>
      </c>
      <c r="J83" s="159"/>
      <c r="K83" s="154"/>
      <c r="L83" s="154"/>
      <c r="M83" s="154"/>
      <c r="N83" s="154"/>
      <c r="O83" s="154"/>
      <c r="P83" s="154"/>
      <c r="Q83" s="154"/>
      <c r="R83" s="154"/>
      <c r="S83" s="154"/>
      <c r="T83" s="154"/>
      <c r="U83" s="154"/>
      <c r="V83" s="154"/>
      <c r="W83" s="154"/>
      <c r="X83" s="154"/>
      <c r="Y83" s="154"/>
      <c r="Z83" s="154"/>
      <c r="AA83" s="154"/>
      <c r="AB83" s="154"/>
      <c r="AC83" s="154"/>
      <c r="AD83" s="154"/>
      <c r="AE83" s="154"/>
      <c r="AF83" s="154"/>
      <c r="AG83" s="154"/>
      <c r="AH83" s="154"/>
      <c r="AI83" s="154"/>
      <c r="AJ83" s="154"/>
      <c r="AK83" s="154"/>
      <c r="AL83" s="154"/>
      <c r="AM83" s="154"/>
      <c r="AN83" s="154"/>
      <c r="AO83" s="154"/>
      <c r="AP83" s="154"/>
      <c r="AQ83" s="154"/>
      <c r="AR83" s="154"/>
      <c r="AS83" s="154"/>
      <c r="AT83" s="154"/>
      <c r="AU83" s="154"/>
      <c r="AV83" s="154"/>
      <c r="AW83" s="154"/>
      <c r="AX83" s="154"/>
      <c r="AY83" s="154"/>
      <c r="AZ83" s="154"/>
      <c r="BA83" s="154"/>
      <c r="BB83" s="154"/>
      <c r="BC83" s="154"/>
      <c r="BD83" s="154"/>
      <c r="BE83" s="154"/>
      <c r="BF83" s="154"/>
      <c r="BG83" s="202">
        <f t="shared" si="38"/>
        <v>0</v>
      </c>
      <c r="BH83" s="37">
        <f t="shared" si="37"/>
        <v>0</v>
      </c>
    </row>
    <row r="84" spans="3:60" ht="20.149999999999999" customHeight="1" x14ac:dyDescent="0.3">
      <c r="C84" s="105"/>
      <c r="D84" s="35"/>
      <c r="E84" s="35"/>
      <c r="F84" s="35"/>
      <c r="G84" s="35"/>
      <c r="H84" s="35"/>
      <c r="I84" s="183">
        <f>IFERROR(VLOOKUP(H84,#REF!,8,FALSE),0)</f>
        <v>0</v>
      </c>
      <c r="J84" s="159"/>
      <c r="K84" s="154"/>
      <c r="L84" s="154"/>
      <c r="M84" s="154"/>
      <c r="N84" s="154"/>
      <c r="O84" s="154"/>
      <c r="P84" s="154"/>
      <c r="Q84" s="154"/>
      <c r="R84" s="154"/>
      <c r="S84" s="154"/>
      <c r="T84" s="154"/>
      <c r="U84" s="154"/>
      <c r="V84" s="154"/>
      <c r="W84" s="154"/>
      <c r="X84" s="154"/>
      <c r="Y84" s="154"/>
      <c r="Z84" s="154"/>
      <c r="AA84" s="154"/>
      <c r="AB84" s="154"/>
      <c r="AC84" s="154"/>
      <c r="AD84" s="154"/>
      <c r="AE84" s="154"/>
      <c r="AF84" s="154"/>
      <c r="AG84" s="154"/>
      <c r="AH84" s="154"/>
      <c r="AI84" s="154"/>
      <c r="AJ84" s="154"/>
      <c r="AK84" s="154"/>
      <c r="AL84" s="154"/>
      <c r="AM84" s="154"/>
      <c r="AN84" s="154"/>
      <c r="AO84" s="154"/>
      <c r="AP84" s="154"/>
      <c r="AQ84" s="154"/>
      <c r="AR84" s="154"/>
      <c r="AS84" s="154"/>
      <c r="AT84" s="154"/>
      <c r="AU84" s="154"/>
      <c r="AV84" s="154"/>
      <c r="AW84" s="154"/>
      <c r="AX84" s="154"/>
      <c r="AY84" s="154"/>
      <c r="AZ84" s="154"/>
      <c r="BA84" s="154"/>
      <c r="BB84" s="154"/>
      <c r="BC84" s="154"/>
      <c r="BD84" s="154"/>
      <c r="BE84" s="154"/>
      <c r="BF84" s="154"/>
      <c r="BG84" s="202">
        <f t="shared" si="38"/>
        <v>0</v>
      </c>
      <c r="BH84" s="37">
        <f t="shared" si="37"/>
        <v>0</v>
      </c>
    </row>
    <row r="85" spans="3:60" ht="20.149999999999999" customHeight="1" x14ac:dyDescent="0.3">
      <c r="C85" s="105"/>
      <c r="D85" s="35"/>
      <c r="E85" s="35"/>
      <c r="F85" s="35"/>
      <c r="G85" s="35"/>
      <c r="H85" s="35"/>
      <c r="I85" s="183">
        <f>IFERROR(VLOOKUP(H85,#REF!,8,FALSE),0)</f>
        <v>0</v>
      </c>
      <c r="J85" s="159"/>
      <c r="K85" s="154"/>
      <c r="L85" s="154"/>
      <c r="M85" s="154"/>
      <c r="N85" s="154"/>
      <c r="O85" s="154"/>
      <c r="P85" s="154"/>
      <c r="Q85" s="154"/>
      <c r="R85" s="154"/>
      <c r="S85" s="154"/>
      <c r="T85" s="154"/>
      <c r="U85" s="154"/>
      <c r="V85" s="154"/>
      <c r="W85" s="154"/>
      <c r="X85" s="154"/>
      <c r="Y85" s="154"/>
      <c r="Z85" s="154"/>
      <c r="AA85" s="154"/>
      <c r="AB85" s="154"/>
      <c r="AC85" s="154"/>
      <c r="AD85" s="154"/>
      <c r="AE85" s="154"/>
      <c r="AF85" s="154"/>
      <c r="AG85" s="154"/>
      <c r="AH85" s="154"/>
      <c r="AI85" s="154"/>
      <c r="AJ85" s="154"/>
      <c r="AK85" s="154"/>
      <c r="AL85" s="154"/>
      <c r="AM85" s="154"/>
      <c r="AN85" s="154"/>
      <c r="AO85" s="154"/>
      <c r="AP85" s="154"/>
      <c r="AQ85" s="154"/>
      <c r="AR85" s="154"/>
      <c r="AS85" s="154"/>
      <c r="AT85" s="154"/>
      <c r="AU85" s="154"/>
      <c r="AV85" s="154"/>
      <c r="AW85" s="154"/>
      <c r="AX85" s="154"/>
      <c r="AY85" s="154"/>
      <c r="AZ85" s="154"/>
      <c r="BA85" s="154"/>
      <c r="BB85" s="154"/>
      <c r="BC85" s="154"/>
      <c r="BD85" s="154"/>
      <c r="BE85" s="154"/>
      <c r="BF85" s="154"/>
      <c r="BG85" s="202">
        <f t="shared" si="38"/>
        <v>0</v>
      </c>
      <c r="BH85" s="37">
        <f t="shared" si="37"/>
        <v>0</v>
      </c>
    </row>
    <row r="86" spans="3:60" ht="20.149999999999999" customHeight="1" x14ac:dyDescent="0.3">
      <c r="C86" s="105"/>
      <c r="D86" s="35"/>
      <c r="E86" s="35"/>
      <c r="F86" s="35"/>
      <c r="G86" s="35"/>
      <c r="H86" s="35"/>
      <c r="I86" s="183">
        <f>IFERROR(VLOOKUP(H86,#REF!,8,FALSE),0)</f>
        <v>0</v>
      </c>
      <c r="J86" s="159"/>
      <c r="K86" s="154"/>
      <c r="L86" s="154"/>
      <c r="M86" s="154"/>
      <c r="N86" s="154"/>
      <c r="O86" s="154"/>
      <c r="P86" s="154"/>
      <c r="Q86" s="154"/>
      <c r="R86" s="154"/>
      <c r="S86" s="154"/>
      <c r="T86" s="154"/>
      <c r="U86" s="154"/>
      <c r="V86" s="154"/>
      <c r="W86" s="154"/>
      <c r="X86" s="154"/>
      <c r="Y86" s="154"/>
      <c r="Z86" s="154"/>
      <c r="AA86" s="154"/>
      <c r="AB86" s="154"/>
      <c r="AC86" s="154"/>
      <c r="AD86" s="154"/>
      <c r="AE86" s="154"/>
      <c r="AF86" s="154"/>
      <c r="AG86" s="154"/>
      <c r="AH86" s="154"/>
      <c r="AI86" s="154"/>
      <c r="AJ86" s="154"/>
      <c r="AK86" s="154"/>
      <c r="AL86" s="154"/>
      <c r="AM86" s="154"/>
      <c r="AN86" s="154"/>
      <c r="AO86" s="154"/>
      <c r="AP86" s="154"/>
      <c r="AQ86" s="154"/>
      <c r="AR86" s="154"/>
      <c r="AS86" s="154"/>
      <c r="AT86" s="154"/>
      <c r="AU86" s="154"/>
      <c r="AV86" s="154"/>
      <c r="AW86" s="154"/>
      <c r="AX86" s="154"/>
      <c r="AY86" s="154"/>
      <c r="AZ86" s="154"/>
      <c r="BA86" s="154"/>
      <c r="BB86" s="154"/>
      <c r="BC86" s="154"/>
      <c r="BD86" s="154"/>
      <c r="BE86" s="154"/>
      <c r="BF86" s="154"/>
      <c r="BG86" s="202">
        <f t="shared" si="38"/>
        <v>0</v>
      </c>
      <c r="BH86" s="37">
        <f t="shared" si="37"/>
        <v>0</v>
      </c>
    </row>
    <row r="87" spans="3:60" ht="20.149999999999999" customHeight="1" x14ac:dyDescent="0.3">
      <c r="C87" s="105"/>
      <c r="D87" s="35"/>
      <c r="E87" s="35"/>
      <c r="F87" s="35"/>
      <c r="G87" s="35"/>
      <c r="H87" s="35"/>
      <c r="I87" s="183">
        <f>IFERROR(VLOOKUP(H87,#REF!,8,FALSE),0)</f>
        <v>0</v>
      </c>
      <c r="J87" s="159"/>
      <c r="K87" s="154"/>
      <c r="L87" s="154"/>
      <c r="M87" s="154"/>
      <c r="N87" s="154"/>
      <c r="O87" s="154"/>
      <c r="P87" s="154"/>
      <c r="Q87" s="154"/>
      <c r="R87" s="154"/>
      <c r="S87" s="154"/>
      <c r="T87" s="154"/>
      <c r="U87" s="154"/>
      <c r="V87" s="154"/>
      <c r="W87" s="154"/>
      <c r="X87" s="154"/>
      <c r="Y87" s="154"/>
      <c r="Z87" s="154"/>
      <c r="AA87" s="154"/>
      <c r="AB87" s="154"/>
      <c r="AC87" s="154"/>
      <c r="AD87" s="154"/>
      <c r="AE87" s="154"/>
      <c r="AF87" s="154"/>
      <c r="AG87" s="154"/>
      <c r="AH87" s="154"/>
      <c r="AI87" s="154"/>
      <c r="AJ87" s="154"/>
      <c r="AK87" s="154"/>
      <c r="AL87" s="154"/>
      <c r="AM87" s="154"/>
      <c r="AN87" s="154"/>
      <c r="AO87" s="154"/>
      <c r="AP87" s="154"/>
      <c r="AQ87" s="154"/>
      <c r="AR87" s="154"/>
      <c r="AS87" s="154"/>
      <c r="AT87" s="154"/>
      <c r="AU87" s="154"/>
      <c r="AV87" s="154"/>
      <c r="AW87" s="154"/>
      <c r="AX87" s="154"/>
      <c r="AY87" s="154"/>
      <c r="AZ87" s="154"/>
      <c r="BA87" s="154"/>
      <c r="BB87" s="154"/>
      <c r="BC87" s="154"/>
      <c r="BD87" s="154"/>
      <c r="BE87" s="154"/>
      <c r="BF87" s="154"/>
      <c r="BG87" s="202">
        <f t="shared" si="38"/>
        <v>0</v>
      </c>
      <c r="BH87" s="37">
        <f t="shared" si="37"/>
        <v>0</v>
      </c>
    </row>
    <row r="88" spans="3:60" ht="20.149999999999999" customHeight="1" x14ac:dyDescent="0.3">
      <c r="C88" s="105"/>
      <c r="D88" s="35"/>
      <c r="E88" s="35"/>
      <c r="F88" s="35"/>
      <c r="G88" s="35"/>
      <c r="H88" s="35"/>
      <c r="I88" s="183">
        <f>IFERROR(VLOOKUP(H88,#REF!,8,FALSE),0)</f>
        <v>0</v>
      </c>
      <c r="J88" s="159"/>
      <c r="K88" s="154"/>
      <c r="L88" s="154"/>
      <c r="M88" s="154"/>
      <c r="N88" s="154"/>
      <c r="O88" s="154"/>
      <c r="P88" s="154"/>
      <c r="Q88" s="154"/>
      <c r="R88" s="154"/>
      <c r="S88" s="154"/>
      <c r="T88" s="154"/>
      <c r="U88" s="154"/>
      <c r="V88" s="154"/>
      <c r="W88" s="154"/>
      <c r="X88" s="154"/>
      <c r="Y88" s="154"/>
      <c r="Z88" s="154"/>
      <c r="AA88" s="154"/>
      <c r="AB88" s="154"/>
      <c r="AC88" s="154"/>
      <c r="AD88" s="154"/>
      <c r="AE88" s="154"/>
      <c r="AF88" s="154"/>
      <c r="AG88" s="154"/>
      <c r="AH88" s="154"/>
      <c r="AI88" s="154"/>
      <c r="AJ88" s="154"/>
      <c r="AK88" s="154"/>
      <c r="AL88" s="154"/>
      <c r="AM88" s="154"/>
      <c r="AN88" s="154"/>
      <c r="AO88" s="154"/>
      <c r="AP88" s="154"/>
      <c r="AQ88" s="154"/>
      <c r="AR88" s="154"/>
      <c r="AS88" s="154"/>
      <c r="AT88" s="154"/>
      <c r="AU88" s="154"/>
      <c r="AV88" s="154"/>
      <c r="AW88" s="154"/>
      <c r="AX88" s="154"/>
      <c r="AY88" s="154"/>
      <c r="AZ88" s="154"/>
      <c r="BA88" s="154"/>
      <c r="BB88" s="154"/>
      <c r="BC88" s="154"/>
      <c r="BD88" s="154"/>
      <c r="BE88" s="154"/>
      <c r="BF88" s="154"/>
      <c r="BG88" s="202">
        <f t="shared" si="38"/>
        <v>0</v>
      </c>
      <c r="BH88" s="37">
        <f t="shared" si="37"/>
        <v>0</v>
      </c>
    </row>
    <row r="89" spans="3:60" ht="20.149999999999999" customHeight="1" x14ac:dyDescent="0.3">
      <c r="C89" s="105"/>
      <c r="D89" s="35"/>
      <c r="E89" s="35"/>
      <c r="F89" s="35"/>
      <c r="G89" s="35"/>
      <c r="H89" s="35"/>
      <c r="I89" s="183">
        <f>IFERROR(VLOOKUP(H89,#REF!,8,FALSE),0)</f>
        <v>0</v>
      </c>
      <c r="J89" s="159"/>
      <c r="K89" s="154"/>
      <c r="L89" s="154"/>
      <c r="M89" s="154"/>
      <c r="N89" s="154"/>
      <c r="O89" s="154"/>
      <c r="P89" s="154"/>
      <c r="Q89" s="154"/>
      <c r="R89" s="154"/>
      <c r="S89" s="154"/>
      <c r="T89" s="154"/>
      <c r="U89" s="154"/>
      <c r="V89" s="154"/>
      <c r="W89" s="154"/>
      <c r="X89" s="154"/>
      <c r="Y89" s="154"/>
      <c r="Z89" s="154"/>
      <c r="AA89" s="154"/>
      <c r="AB89" s="154"/>
      <c r="AC89" s="154"/>
      <c r="AD89" s="154"/>
      <c r="AE89" s="154"/>
      <c r="AF89" s="154"/>
      <c r="AG89" s="154"/>
      <c r="AH89" s="154"/>
      <c r="AI89" s="154"/>
      <c r="AJ89" s="154"/>
      <c r="AK89" s="154"/>
      <c r="AL89" s="154"/>
      <c r="AM89" s="154"/>
      <c r="AN89" s="154"/>
      <c r="AO89" s="154"/>
      <c r="AP89" s="154"/>
      <c r="AQ89" s="154"/>
      <c r="AR89" s="154"/>
      <c r="AS89" s="154"/>
      <c r="AT89" s="154"/>
      <c r="AU89" s="154"/>
      <c r="AV89" s="154"/>
      <c r="AW89" s="154"/>
      <c r="AX89" s="154"/>
      <c r="AY89" s="154"/>
      <c r="AZ89" s="154"/>
      <c r="BA89" s="154"/>
      <c r="BB89" s="154"/>
      <c r="BC89" s="154"/>
      <c r="BD89" s="154"/>
      <c r="BE89" s="154"/>
      <c r="BF89" s="154"/>
      <c r="BG89" s="202">
        <f t="shared" si="38"/>
        <v>0</v>
      </c>
      <c r="BH89" s="37">
        <f t="shared" si="37"/>
        <v>0</v>
      </c>
    </row>
    <row r="90" spans="3:60" ht="20.149999999999999" customHeight="1" x14ac:dyDescent="0.3">
      <c r="C90" s="105"/>
      <c r="D90" s="35"/>
      <c r="E90" s="35"/>
      <c r="F90" s="35"/>
      <c r="G90" s="35"/>
      <c r="H90" s="35"/>
      <c r="I90" s="183">
        <f>IFERROR(VLOOKUP(H90,#REF!,8,FALSE),0)</f>
        <v>0</v>
      </c>
      <c r="J90" s="159"/>
      <c r="K90" s="154"/>
      <c r="L90" s="154"/>
      <c r="M90" s="154"/>
      <c r="N90" s="154"/>
      <c r="O90" s="154"/>
      <c r="P90" s="154"/>
      <c r="Q90" s="154"/>
      <c r="R90" s="154"/>
      <c r="S90" s="154"/>
      <c r="T90" s="154"/>
      <c r="U90" s="154"/>
      <c r="V90" s="154"/>
      <c r="W90" s="154"/>
      <c r="X90" s="154"/>
      <c r="Y90" s="154"/>
      <c r="Z90" s="154"/>
      <c r="AA90" s="154"/>
      <c r="AB90" s="154"/>
      <c r="AC90" s="154"/>
      <c r="AD90" s="154"/>
      <c r="AE90" s="154"/>
      <c r="AF90" s="154"/>
      <c r="AG90" s="154"/>
      <c r="AH90" s="154"/>
      <c r="AI90" s="154"/>
      <c r="AJ90" s="154"/>
      <c r="AK90" s="154"/>
      <c r="AL90" s="154"/>
      <c r="AM90" s="154"/>
      <c r="AN90" s="154"/>
      <c r="AO90" s="154"/>
      <c r="AP90" s="154"/>
      <c r="AQ90" s="154"/>
      <c r="AR90" s="154"/>
      <c r="AS90" s="154"/>
      <c r="AT90" s="154"/>
      <c r="AU90" s="154"/>
      <c r="AV90" s="154"/>
      <c r="AW90" s="154"/>
      <c r="AX90" s="154"/>
      <c r="AY90" s="154"/>
      <c r="AZ90" s="154"/>
      <c r="BA90" s="154"/>
      <c r="BB90" s="154"/>
      <c r="BC90" s="154"/>
      <c r="BD90" s="154"/>
      <c r="BE90" s="154"/>
      <c r="BF90" s="154"/>
      <c r="BG90" s="202">
        <f t="shared" si="38"/>
        <v>0</v>
      </c>
      <c r="BH90" s="37">
        <f t="shared" si="37"/>
        <v>0</v>
      </c>
    </row>
    <row r="91" spans="3:60" ht="20.149999999999999" customHeight="1" x14ac:dyDescent="0.3">
      <c r="C91" s="105"/>
      <c r="D91" s="35"/>
      <c r="E91" s="35"/>
      <c r="F91" s="35"/>
      <c r="G91" s="35"/>
      <c r="H91" s="35"/>
      <c r="I91" s="183">
        <f>IFERROR(VLOOKUP(H91,#REF!,8,FALSE),0)</f>
        <v>0</v>
      </c>
      <c r="J91" s="159"/>
      <c r="K91" s="154"/>
      <c r="L91" s="154"/>
      <c r="M91" s="154"/>
      <c r="N91" s="154"/>
      <c r="O91" s="154"/>
      <c r="P91" s="154"/>
      <c r="Q91" s="154"/>
      <c r="R91" s="154"/>
      <c r="S91" s="154"/>
      <c r="T91" s="154"/>
      <c r="U91" s="154"/>
      <c r="V91" s="154"/>
      <c r="W91" s="154"/>
      <c r="X91" s="154"/>
      <c r="Y91" s="154"/>
      <c r="Z91" s="154"/>
      <c r="AA91" s="154"/>
      <c r="AB91" s="154"/>
      <c r="AC91" s="154"/>
      <c r="AD91" s="154"/>
      <c r="AE91" s="154"/>
      <c r="AF91" s="154"/>
      <c r="AG91" s="154"/>
      <c r="AH91" s="154"/>
      <c r="AI91" s="154"/>
      <c r="AJ91" s="154"/>
      <c r="AK91" s="154"/>
      <c r="AL91" s="154"/>
      <c r="AM91" s="154"/>
      <c r="AN91" s="154"/>
      <c r="AO91" s="154"/>
      <c r="AP91" s="154"/>
      <c r="AQ91" s="154"/>
      <c r="AR91" s="154"/>
      <c r="AS91" s="154"/>
      <c r="AT91" s="154"/>
      <c r="AU91" s="154"/>
      <c r="AV91" s="154"/>
      <c r="AW91" s="154"/>
      <c r="AX91" s="154"/>
      <c r="AY91" s="154"/>
      <c r="AZ91" s="154"/>
      <c r="BA91" s="154"/>
      <c r="BB91" s="154"/>
      <c r="BC91" s="154"/>
      <c r="BD91" s="154"/>
      <c r="BE91" s="154"/>
      <c r="BF91" s="154"/>
      <c r="BG91" s="202">
        <f t="shared" si="38"/>
        <v>0</v>
      </c>
      <c r="BH91" s="37">
        <f t="shared" si="37"/>
        <v>0</v>
      </c>
    </row>
    <row r="92" spans="3:60" ht="20.149999999999999" customHeight="1" x14ac:dyDescent="0.3">
      <c r="C92" s="105"/>
      <c r="D92" s="35"/>
      <c r="E92" s="35"/>
      <c r="F92" s="35"/>
      <c r="G92" s="35"/>
      <c r="H92" s="35"/>
      <c r="I92" s="183">
        <f>IFERROR(VLOOKUP(H92,#REF!,8,FALSE),0)</f>
        <v>0</v>
      </c>
      <c r="J92" s="159"/>
      <c r="K92" s="154"/>
      <c r="L92" s="154"/>
      <c r="M92" s="154"/>
      <c r="N92" s="154"/>
      <c r="O92" s="154"/>
      <c r="P92" s="154"/>
      <c r="Q92" s="154"/>
      <c r="R92" s="154"/>
      <c r="S92" s="154"/>
      <c r="T92" s="154"/>
      <c r="U92" s="154"/>
      <c r="V92" s="154"/>
      <c r="W92" s="154"/>
      <c r="X92" s="154"/>
      <c r="Y92" s="154"/>
      <c r="Z92" s="154"/>
      <c r="AA92" s="154"/>
      <c r="AB92" s="154"/>
      <c r="AC92" s="154"/>
      <c r="AD92" s="154"/>
      <c r="AE92" s="154"/>
      <c r="AF92" s="154"/>
      <c r="AG92" s="154"/>
      <c r="AH92" s="154"/>
      <c r="AI92" s="154"/>
      <c r="AJ92" s="154"/>
      <c r="AK92" s="154"/>
      <c r="AL92" s="154"/>
      <c r="AM92" s="154"/>
      <c r="AN92" s="154"/>
      <c r="AO92" s="154"/>
      <c r="AP92" s="154"/>
      <c r="AQ92" s="154"/>
      <c r="AR92" s="154"/>
      <c r="AS92" s="154"/>
      <c r="AT92" s="154"/>
      <c r="AU92" s="154"/>
      <c r="AV92" s="154"/>
      <c r="AW92" s="154"/>
      <c r="AX92" s="154"/>
      <c r="AY92" s="154"/>
      <c r="AZ92" s="154"/>
      <c r="BA92" s="154"/>
      <c r="BB92" s="154"/>
      <c r="BC92" s="154"/>
      <c r="BD92" s="154"/>
      <c r="BE92" s="154"/>
      <c r="BF92" s="154"/>
      <c r="BG92" s="202">
        <f t="shared" si="38"/>
        <v>0</v>
      </c>
      <c r="BH92" s="37">
        <f t="shared" si="37"/>
        <v>0</v>
      </c>
    </row>
    <row r="93" spans="3:60" ht="20.149999999999999" customHeight="1" x14ac:dyDescent="0.3">
      <c r="C93" s="105"/>
      <c r="D93" s="35"/>
      <c r="E93" s="35"/>
      <c r="F93" s="35"/>
      <c r="G93" s="35"/>
      <c r="H93" s="35"/>
      <c r="I93" s="183">
        <f>IFERROR(VLOOKUP(H93,#REF!,8,FALSE),0)</f>
        <v>0</v>
      </c>
      <c r="J93" s="159"/>
      <c r="K93" s="154"/>
      <c r="L93" s="154"/>
      <c r="M93" s="154"/>
      <c r="N93" s="154"/>
      <c r="O93" s="154"/>
      <c r="P93" s="154"/>
      <c r="Q93" s="154"/>
      <c r="R93" s="154"/>
      <c r="S93" s="154"/>
      <c r="T93" s="154"/>
      <c r="U93" s="154"/>
      <c r="V93" s="154"/>
      <c r="W93" s="154"/>
      <c r="X93" s="154"/>
      <c r="Y93" s="154"/>
      <c r="Z93" s="154"/>
      <c r="AA93" s="154"/>
      <c r="AB93" s="154"/>
      <c r="AC93" s="154"/>
      <c r="AD93" s="154"/>
      <c r="AE93" s="154"/>
      <c r="AF93" s="154"/>
      <c r="AG93" s="154"/>
      <c r="AH93" s="154"/>
      <c r="AI93" s="154"/>
      <c r="AJ93" s="154"/>
      <c r="AK93" s="154"/>
      <c r="AL93" s="154"/>
      <c r="AM93" s="154"/>
      <c r="AN93" s="154"/>
      <c r="AO93" s="154"/>
      <c r="AP93" s="154"/>
      <c r="AQ93" s="154"/>
      <c r="AR93" s="154"/>
      <c r="AS93" s="154"/>
      <c r="AT93" s="154"/>
      <c r="AU93" s="154"/>
      <c r="AV93" s="154"/>
      <c r="AW93" s="154"/>
      <c r="AX93" s="154"/>
      <c r="AY93" s="154"/>
      <c r="AZ93" s="154"/>
      <c r="BA93" s="154"/>
      <c r="BB93" s="154"/>
      <c r="BC93" s="154"/>
      <c r="BD93" s="154"/>
      <c r="BE93" s="154"/>
      <c r="BF93" s="154"/>
      <c r="BG93" s="202">
        <f t="shared" si="38"/>
        <v>0</v>
      </c>
      <c r="BH93" s="37">
        <f t="shared" si="37"/>
        <v>0</v>
      </c>
    </row>
    <row r="94" spans="3:60" ht="20.149999999999999" customHeight="1" x14ac:dyDescent="0.3">
      <c r="C94" s="105"/>
      <c r="D94" s="35"/>
      <c r="E94" s="35"/>
      <c r="F94" s="35"/>
      <c r="G94" s="35"/>
      <c r="H94" s="35"/>
      <c r="I94" s="183">
        <f>IFERROR(VLOOKUP(H94,#REF!,8,FALSE),0)</f>
        <v>0</v>
      </c>
      <c r="J94" s="159"/>
      <c r="K94" s="154"/>
      <c r="L94" s="154"/>
      <c r="M94" s="154"/>
      <c r="N94" s="154"/>
      <c r="O94" s="154"/>
      <c r="P94" s="154"/>
      <c r="Q94" s="154"/>
      <c r="R94" s="154"/>
      <c r="S94" s="154"/>
      <c r="T94" s="154"/>
      <c r="U94" s="154"/>
      <c r="V94" s="154"/>
      <c r="W94" s="154"/>
      <c r="X94" s="154"/>
      <c r="Y94" s="154"/>
      <c r="Z94" s="154"/>
      <c r="AA94" s="154"/>
      <c r="AB94" s="154"/>
      <c r="AC94" s="154"/>
      <c r="AD94" s="154"/>
      <c r="AE94" s="154"/>
      <c r="AF94" s="154"/>
      <c r="AG94" s="154"/>
      <c r="AH94" s="154"/>
      <c r="AI94" s="154"/>
      <c r="AJ94" s="154"/>
      <c r="AK94" s="154"/>
      <c r="AL94" s="154"/>
      <c r="AM94" s="154"/>
      <c r="AN94" s="154"/>
      <c r="AO94" s="154"/>
      <c r="AP94" s="154"/>
      <c r="AQ94" s="154"/>
      <c r="AR94" s="154"/>
      <c r="AS94" s="154"/>
      <c r="AT94" s="154"/>
      <c r="AU94" s="154"/>
      <c r="AV94" s="154"/>
      <c r="AW94" s="154"/>
      <c r="AX94" s="154"/>
      <c r="AY94" s="154"/>
      <c r="AZ94" s="154"/>
      <c r="BA94" s="154"/>
      <c r="BB94" s="154"/>
      <c r="BC94" s="154"/>
      <c r="BD94" s="154"/>
      <c r="BE94" s="154"/>
      <c r="BF94" s="154"/>
      <c r="BG94" s="202">
        <f t="shared" si="38"/>
        <v>0</v>
      </c>
      <c r="BH94" s="37">
        <f t="shared" si="37"/>
        <v>0</v>
      </c>
    </row>
    <row r="95" spans="3:60" ht="20.149999999999999" customHeight="1" x14ac:dyDescent="0.3">
      <c r="C95" s="105"/>
      <c r="D95" s="35"/>
      <c r="E95" s="35"/>
      <c r="F95" s="35"/>
      <c r="G95" s="35"/>
      <c r="H95" s="35"/>
      <c r="I95" s="183">
        <f>IFERROR(VLOOKUP(H95,#REF!,8,FALSE),0)</f>
        <v>0</v>
      </c>
      <c r="J95" s="159"/>
      <c r="K95" s="154"/>
      <c r="L95" s="154"/>
      <c r="M95" s="154"/>
      <c r="N95" s="154"/>
      <c r="O95" s="154"/>
      <c r="P95" s="154"/>
      <c r="Q95" s="154"/>
      <c r="R95" s="154"/>
      <c r="S95" s="154"/>
      <c r="T95" s="154"/>
      <c r="U95" s="154"/>
      <c r="V95" s="154"/>
      <c r="W95" s="154"/>
      <c r="X95" s="154"/>
      <c r="Y95" s="154"/>
      <c r="Z95" s="154"/>
      <c r="AA95" s="154"/>
      <c r="AB95" s="154"/>
      <c r="AC95" s="154"/>
      <c r="AD95" s="154"/>
      <c r="AE95" s="154"/>
      <c r="AF95" s="154"/>
      <c r="AG95" s="154"/>
      <c r="AH95" s="154"/>
      <c r="AI95" s="154"/>
      <c r="AJ95" s="154"/>
      <c r="AK95" s="154"/>
      <c r="AL95" s="154"/>
      <c r="AM95" s="154"/>
      <c r="AN95" s="154"/>
      <c r="AO95" s="154"/>
      <c r="AP95" s="154"/>
      <c r="AQ95" s="154"/>
      <c r="AR95" s="154"/>
      <c r="AS95" s="154"/>
      <c r="AT95" s="154"/>
      <c r="AU95" s="154"/>
      <c r="AV95" s="154"/>
      <c r="AW95" s="154"/>
      <c r="AX95" s="154"/>
      <c r="AY95" s="154"/>
      <c r="AZ95" s="154"/>
      <c r="BA95" s="154"/>
      <c r="BB95" s="154"/>
      <c r="BC95" s="154"/>
      <c r="BD95" s="154"/>
      <c r="BE95" s="154"/>
      <c r="BF95" s="154"/>
      <c r="BG95" s="202">
        <f t="shared" si="38"/>
        <v>0</v>
      </c>
      <c r="BH95" s="37">
        <f t="shared" si="37"/>
        <v>0</v>
      </c>
    </row>
    <row r="96" spans="3:60" ht="20.149999999999999" customHeight="1" x14ac:dyDescent="0.3">
      <c r="C96" s="105"/>
      <c r="D96" s="35"/>
      <c r="E96" s="35"/>
      <c r="F96" s="35"/>
      <c r="G96" s="35"/>
      <c r="H96" s="35"/>
      <c r="I96" s="183">
        <f>IFERROR(VLOOKUP(H96,#REF!,8,FALSE),0)</f>
        <v>0</v>
      </c>
      <c r="J96" s="159"/>
      <c r="K96" s="154"/>
      <c r="L96" s="154"/>
      <c r="M96" s="154"/>
      <c r="N96" s="154"/>
      <c r="O96" s="154"/>
      <c r="P96" s="154"/>
      <c r="Q96" s="154"/>
      <c r="R96" s="154"/>
      <c r="S96" s="154"/>
      <c r="T96" s="154"/>
      <c r="U96" s="154"/>
      <c r="V96" s="154"/>
      <c r="W96" s="154"/>
      <c r="X96" s="154"/>
      <c r="Y96" s="154"/>
      <c r="Z96" s="154"/>
      <c r="AA96" s="154"/>
      <c r="AB96" s="154"/>
      <c r="AC96" s="154"/>
      <c r="AD96" s="154"/>
      <c r="AE96" s="154"/>
      <c r="AF96" s="154"/>
      <c r="AG96" s="154"/>
      <c r="AH96" s="154"/>
      <c r="AI96" s="154"/>
      <c r="AJ96" s="154"/>
      <c r="AK96" s="154"/>
      <c r="AL96" s="154"/>
      <c r="AM96" s="154"/>
      <c r="AN96" s="154"/>
      <c r="AO96" s="154"/>
      <c r="AP96" s="154"/>
      <c r="AQ96" s="154"/>
      <c r="AR96" s="154"/>
      <c r="AS96" s="154"/>
      <c r="AT96" s="154"/>
      <c r="AU96" s="154"/>
      <c r="AV96" s="154"/>
      <c r="AW96" s="154"/>
      <c r="AX96" s="154"/>
      <c r="AY96" s="154"/>
      <c r="AZ96" s="154"/>
      <c r="BA96" s="154"/>
      <c r="BB96" s="154"/>
      <c r="BC96" s="154"/>
      <c r="BD96" s="154"/>
      <c r="BE96" s="154"/>
      <c r="BF96" s="154"/>
      <c r="BG96" s="202">
        <f t="shared" si="38"/>
        <v>0</v>
      </c>
      <c r="BH96" s="37">
        <f t="shared" si="37"/>
        <v>0</v>
      </c>
    </row>
    <row r="97" spans="3:60" ht="20.149999999999999" customHeight="1" x14ac:dyDescent="0.3">
      <c r="C97" s="105"/>
      <c r="D97" s="35"/>
      <c r="E97" s="35"/>
      <c r="F97" s="35"/>
      <c r="G97" s="35"/>
      <c r="H97" s="35"/>
      <c r="I97" s="183">
        <f>IFERROR(VLOOKUP(H97,#REF!,8,FALSE),0)</f>
        <v>0</v>
      </c>
      <c r="J97" s="159"/>
      <c r="K97" s="154"/>
      <c r="L97" s="154"/>
      <c r="M97" s="154"/>
      <c r="N97" s="154"/>
      <c r="O97" s="154"/>
      <c r="P97" s="154"/>
      <c r="Q97" s="154"/>
      <c r="R97" s="154"/>
      <c r="S97" s="154"/>
      <c r="T97" s="154"/>
      <c r="U97" s="154"/>
      <c r="V97" s="154"/>
      <c r="W97" s="154"/>
      <c r="X97" s="154"/>
      <c r="Y97" s="154"/>
      <c r="Z97" s="154"/>
      <c r="AA97" s="154"/>
      <c r="AB97" s="154"/>
      <c r="AC97" s="154"/>
      <c r="AD97" s="154"/>
      <c r="AE97" s="154"/>
      <c r="AF97" s="154"/>
      <c r="AG97" s="154"/>
      <c r="AH97" s="154"/>
      <c r="AI97" s="154"/>
      <c r="AJ97" s="154"/>
      <c r="AK97" s="154"/>
      <c r="AL97" s="154"/>
      <c r="AM97" s="154"/>
      <c r="AN97" s="154"/>
      <c r="AO97" s="154"/>
      <c r="AP97" s="154"/>
      <c r="AQ97" s="154"/>
      <c r="AR97" s="154"/>
      <c r="AS97" s="154"/>
      <c r="AT97" s="154"/>
      <c r="AU97" s="154"/>
      <c r="AV97" s="154"/>
      <c r="AW97" s="154"/>
      <c r="AX97" s="154"/>
      <c r="AY97" s="154"/>
      <c r="AZ97" s="154"/>
      <c r="BA97" s="154"/>
      <c r="BB97" s="154"/>
      <c r="BC97" s="154"/>
      <c r="BD97" s="154"/>
      <c r="BE97" s="154"/>
      <c r="BF97" s="154"/>
      <c r="BG97" s="202">
        <f t="shared" si="38"/>
        <v>0</v>
      </c>
      <c r="BH97" s="37">
        <f t="shared" si="37"/>
        <v>0</v>
      </c>
    </row>
    <row r="98" spans="3:60" ht="20.149999999999999" customHeight="1" x14ac:dyDescent="0.3">
      <c r="C98" s="105"/>
      <c r="D98" s="35"/>
      <c r="E98" s="35"/>
      <c r="F98" s="35"/>
      <c r="G98" s="35"/>
      <c r="H98" s="35"/>
      <c r="I98" s="183">
        <f>IFERROR(VLOOKUP(H98,#REF!,8,FALSE),0)</f>
        <v>0</v>
      </c>
      <c r="J98" s="159"/>
      <c r="K98" s="154"/>
      <c r="L98" s="154"/>
      <c r="M98" s="154"/>
      <c r="N98" s="154"/>
      <c r="O98" s="154"/>
      <c r="P98" s="154"/>
      <c r="Q98" s="154"/>
      <c r="R98" s="154"/>
      <c r="S98" s="154"/>
      <c r="T98" s="154"/>
      <c r="U98" s="154"/>
      <c r="V98" s="154"/>
      <c r="W98" s="154"/>
      <c r="X98" s="154"/>
      <c r="Y98" s="154"/>
      <c r="Z98" s="154"/>
      <c r="AA98" s="154"/>
      <c r="AB98" s="154"/>
      <c r="AC98" s="154"/>
      <c r="AD98" s="154"/>
      <c r="AE98" s="154"/>
      <c r="AF98" s="154"/>
      <c r="AG98" s="154"/>
      <c r="AH98" s="154"/>
      <c r="AI98" s="154"/>
      <c r="AJ98" s="154"/>
      <c r="AK98" s="154"/>
      <c r="AL98" s="154"/>
      <c r="AM98" s="154"/>
      <c r="AN98" s="154"/>
      <c r="AO98" s="154"/>
      <c r="AP98" s="154"/>
      <c r="AQ98" s="154"/>
      <c r="AR98" s="154"/>
      <c r="AS98" s="154"/>
      <c r="AT98" s="154"/>
      <c r="AU98" s="154"/>
      <c r="AV98" s="154"/>
      <c r="AW98" s="154"/>
      <c r="AX98" s="154"/>
      <c r="AY98" s="154"/>
      <c r="AZ98" s="154"/>
      <c r="BA98" s="154"/>
      <c r="BB98" s="154"/>
      <c r="BC98" s="154"/>
      <c r="BD98" s="154"/>
      <c r="BE98" s="154"/>
      <c r="BF98" s="154"/>
      <c r="BG98" s="202">
        <f t="shared" si="38"/>
        <v>0</v>
      </c>
      <c r="BH98" s="37">
        <f t="shared" si="37"/>
        <v>0</v>
      </c>
    </row>
    <row r="99" spans="3:60" ht="20.149999999999999" customHeight="1" x14ac:dyDescent="0.3">
      <c r="C99" s="105"/>
      <c r="D99" s="35"/>
      <c r="E99" s="35"/>
      <c r="F99" s="35"/>
      <c r="G99" s="35"/>
      <c r="H99" s="35"/>
      <c r="I99" s="183">
        <f>IFERROR(VLOOKUP(H99,#REF!,8,FALSE),0)</f>
        <v>0</v>
      </c>
      <c r="J99" s="159"/>
      <c r="K99" s="154"/>
      <c r="L99" s="154"/>
      <c r="M99" s="154"/>
      <c r="N99" s="154"/>
      <c r="O99" s="154"/>
      <c r="P99" s="154"/>
      <c r="Q99" s="154"/>
      <c r="R99" s="154"/>
      <c r="S99" s="154"/>
      <c r="T99" s="154"/>
      <c r="U99" s="154"/>
      <c r="V99" s="154"/>
      <c r="W99" s="154"/>
      <c r="X99" s="154"/>
      <c r="Y99" s="154"/>
      <c r="Z99" s="154"/>
      <c r="AA99" s="154"/>
      <c r="AB99" s="154"/>
      <c r="AC99" s="154"/>
      <c r="AD99" s="154"/>
      <c r="AE99" s="154"/>
      <c r="AF99" s="154"/>
      <c r="AG99" s="154"/>
      <c r="AH99" s="154"/>
      <c r="AI99" s="154"/>
      <c r="AJ99" s="154"/>
      <c r="AK99" s="154"/>
      <c r="AL99" s="154"/>
      <c r="AM99" s="154"/>
      <c r="AN99" s="154"/>
      <c r="AO99" s="154"/>
      <c r="AP99" s="154"/>
      <c r="AQ99" s="154"/>
      <c r="AR99" s="154"/>
      <c r="AS99" s="154"/>
      <c r="AT99" s="154"/>
      <c r="AU99" s="154"/>
      <c r="AV99" s="154"/>
      <c r="AW99" s="154"/>
      <c r="AX99" s="154"/>
      <c r="AY99" s="154"/>
      <c r="AZ99" s="154"/>
      <c r="BA99" s="154"/>
      <c r="BB99" s="154"/>
      <c r="BC99" s="154"/>
      <c r="BD99" s="154"/>
      <c r="BE99" s="154"/>
      <c r="BF99" s="154"/>
      <c r="BG99" s="202">
        <f t="shared" si="38"/>
        <v>0</v>
      </c>
      <c r="BH99" s="37">
        <f t="shared" si="37"/>
        <v>0</v>
      </c>
    </row>
    <row r="100" spans="3:60" ht="20.149999999999999" customHeight="1" x14ac:dyDescent="0.3">
      <c r="C100" s="105"/>
      <c r="D100" s="35"/>
      <c r="E100" s="35"/>
      <c r="F100" s="35"/>
      <c r="G100" s="35"/>
      <c r="H100" s="35"/>
      <c r="I100" s="183">
        <f>IFERROR(VLOOKUP(H100,#REF!,8,FALSE),0)</f>
        <v>0</v>
      </c>
      <c r="J100" s="159"/>
      <c r="K100" s="154"/>
      <c r="L100" s="154"/>
      <c r="M100" s="154"/>
      <c r="N100" s="154"/>
      <c r="O100" s="154"/>
      <c r="P100" s="154"/>
      <c r="Q100" s="154"/>
      <c r="R100" s="154"/>
      <c r="S100" s="154"/>
      <c r="T100" s="154"/>
      <c r="U100" s="154"/>
      <c r="V100" s="154"/>
      <c r="W100" s="154"/>
      <c r="X100" s="154"/>
      <c r="Y100" s="154"/>
      <c r="Z100" s="154"/>
      <c r="AA100" s="154"/>
      <c r="AB100" s="154"/>
      <c r="AC100" s="154"/>
      <c r="AD100" s="154"/>
      <c r="AE100" s="154"/>
      <c r="AF100" s="154"/>
      <c r="AG100" s="154"/>
      <c r="AH100" s="154"/>
      <c r="AI100" s="154"/>
      <c r="AJ100" s="154"/>
      <c r="AK100" s="154"/>
      <c r="AL100" s="154"/>
      <c r="AM100" s="154"/>
      <c r="AN100" s="154"/>
      <c r="AO100" s="154"/>
      <c r="AP100" s="154"/>
      <c r="AQ100" s="154"/>
      <c r="AR100" s="154"/>
      <c r="AS100" s="154"/>
      <c r="AT100" s="154"/>
      <c r="AU100" s="154"/>
      <c r="AV100" s="154"/>
      <c r="AW100" s="154"/>
      <c r="AX100" s="154"/>
      <c r="AY100" s="154"/>
      <c r="AZ100" s="154"/>
      <c r="BA100" s="154"/>
      <c r="BB100" s="154"/>
      <c r="BC100" s="154"/>
      <c r="BD100" s="154"/>
      <c r="BE100" s="154"/>
      <c r="BF100" s="154"/>
      <c r="BG100" s="202">
        <f t="shared" si="38"/>
        <v>0</v>
      </c>
      <c r="BH100" s="37">
        <f t="shared" si="37"/>
        <v>0</v>
      </c>
    </row>
    <row r="101" spans="3:60" ht="20.149999999999999" customHeight="1" x14ac:dyDescent="0.3">
      <c r="C101" s="105"/>
      <c r="D101" s="35"/>
      <c r="E101" s="35"/>
      <c r="F101" s="35"/>
      <c r="G101" s="35"/>
      <c r="H101" s="35"/>
      <c r="I101" s="183">
        <f>IFERROR(VLOOKUP(H101,#REF!,8,FALSE),0)</f>
        <v>0</v>
      </c>
      <c r="J101" s="159"/>
      <c r="K101" s="154"/>
      <c r="L101" s="154"/>
      <c r="M101" s="154"/>
      <c r="N101" s="154"/>
      <c r="O101" s="154"/>
      <c r="P101" s="154"/>
      <c r="Q101" s="154"/>
      <c r="R101" s="154"/>
      <c r="S101" s="154"/>
      <c r="T101" s="154"/>
      <c r="U101" s="154"/>
      <c r="V101" s="154"/>
      <c r="W101" s="154"/>
      <c r="X101" s="154"/>
      <c r="Y101" s="154"/>
      <c r="Z101" s="154"/>
      <c r="AA101" s="154"/>
      <c r="AB101" s="154"/>
      <c r="AC101" s="154"/>
      <c r="AD101" s="154"/>
      <c r="AE101" s="154"/>
      <c r="AF101" s="154"/>
      <c r="AG101" s="154"/>
      <c r="AH101" s="154"/>
      <c r="AI101" s="154"/>
      <c r="AJ101" s="154"/>
      <c r="AK101" s="154"/>
      <c r="AL101" s="154"/>
      <c r="AM101" s="154"/>
      <c r="AN101" s="154"/>
      <c r="AO101" s="154"/>
      <c r="AP101" s="154"/>
      <c r="AQ101" s="154"/>
      <c r="AR101" s="154"/>
      <c r="AS101" s="154"/>
      <c r="AT101" s="154"/>
      <c r="AU101" s="154"/>
      <c r="AV101" s="154"/>
      <c r="AW101" s="154"/>
      <c r="AX101" s="154"/>
      <c r="AY101" s="154"/>
      <c r="AZ101" s="154"/>
      <c r="BA101" s="154"/>
      <c r="BB101" s="154"/>
      <c r="BC101" s="154"/>
      <c r="BD101" s="154"/>
      <c r="BE101" s="154"/>
      <c r="BF101" s="154"/>
      <c r="BG101" s="202">
        <f t="shared" si="38"/>
        <v>0</v>
      </c>
      <c r="BH101" s="37">
        <f t="shared" si="37"/>
        <v>0</v>
      </c>
    </row>
    <row r="102" spans="3:60" ht="20.149999999999999" customHeight="1" x14ac:dyDescent="0.3">
      <c r="C102" s="105"/>
      <c r="D102" s="35"/>
      <c r="E102" s="35"/>
      <c r="F102" s="35"/>
      <c r="G102" s="35"/>
      <c r="H102" s="35"/>
      <c r="I102" s="183">
        <f>IFERROR(VLOOKUP(H102,#REF!,8,FALSE),0)</f>
        <v>0</v>
      </c>
      <c r="J102" s="159"/>
      <c r="K102" s="154"/>
      <c r="L102" s="154"/>
      <c r="M102" s="154"/>
      <c r="N102" s="154"/>
      <c r="O102" s="154"/>
      <c r="P102" s="154"/>
      <c r="Q102" s="154"/>
      <c r="R102" s="154"/>
      <c r="S102" s="154"/>
      <c r="T102" s="154"/>
      <c r="U102" s="154"/>
      <c r="V102" s="154"/>
      <c r="W102" s="154"/>
      <c r="X102" s="154"/>
      <c r="Y102" s="154"/>
      <c r="Z102" s="154"/>
      <c r="AA102" s="154"/>
      <c r="AB102" s="154"/>
      <c r="AC102" s="154"/>
      <c r="AD102" s="154"/>
      <c r="AE102" s="154"/>
      <c r="AF102" s="154"/>
      <c r="AG102" s="154"/>
      <c r="AH102" s="154"/>
      <c r="AI102" s="154"/>
      <c r="AJ102" s="154"/>
      <c r="AK102" s="154"/>
      <c r="AL102" s="154"/>
      <c r="AM102" s="154"/>
      <c r="AN102" s="154"/>
      <c r="AO102" s="154"/>
      <c r="AP102" s="154"/>
      <c r="AQ102" s="154"/>
      <c r="AR102" s="154"/>
      <c r="AS102" s="154"/>
      <c r="AT102" s="154"/>
      <c r="AU102" s="154"/>
      <c r="AV102" s="154"/>
      <c r="AW102" s="154"/>
      <c r="AX102" s="154"/>
      <c r="AY102" s="154"/>
      <c r="AZ102" s="154"/>
      <c r="BA102" s="154"/>
      <c r="BB102" s="154"/>
      <c r="BC102" s="154"/>
      <c r="BD102" s="154"/>
      <c r="BE102" s="154"/>
      <c r="BF102" s="154"/>
      <c r="BG102" s="202">
        <f t="shared" si="38"/>
        <v>0</v>
      </c>
      <c r="BH102" s="37">
        <f t="shared" si="37"/>
        <v>0</v>
      </c>
    </row>
    <row r="103" spans="3:60" ht="20.149999999999999" customHeight="1" x14ac:dyDescent="0.3">
      <c r="C103" s="105"/>
      <c r="D103" s="35"/>
      <c r="E103" s="35"/>
      <c r="F103" s="35"/>
      <c r="G103" s="35"/>
      <c r="H103" s="35"/>
      <c r="I103" s="183">
        <f>IFERROR(VLOOKUP(H103,#REF!,8,FALSE),0)</f>
        <v>0</v>
      </c>
      <c r="J103" s="159"/>
      <c r="K103" s="154"/>
      <c r="L103" s="154"/>
      <c r="M103" s="154"/>
      <c r="N103" s="154"/>
      <c r="O103" s="154"/>
      <c r="P103" s="154"/>
      <c r="Q103" s="154"/>
      <c r="R103" s="154"/>
      <c r="S103" s="154"/>
      <c r="T103" s="154"/>
      <c r="U103" s="154"/>
      <c r="V103" s="154"/>
      <c r="W103" s="154"/>
      <c r="X103" s="154"/>
      <c r="Y103" s="154"/>
      <c r="Z103" s="154"/>
      <c r="AA103" s="154"/>
      <c r="AB103" s="154"/>
      <c r="AC103" s="154"/>
      <c r="AD103" s="154"/>
      <c r="AE103" s="154"/>
      <c r="AF103" s="154"/>
      <c r="AG103" s="154"/>
      <c r="AH103" s="154"/>
      <c r="AI103" s="154"/>
      <c r="AJ103" s="154"/>
      <c r="AK103" s="154"/>
      <c r="AL103" s="154"/>
      <c r="AM103" s="154"/>
      <c r="AN103" s="154"/>
      <c r="AO103" s="154"/>
      <c r="AP103" s="154"/>
      <c r="AQ103" s="154"/>
      <c r="AR103" s="154"/>
      <c r="AS103" s="154"/>
      <c r="AT103" s="154"/>
      <c r="AU103" s="154"/>
      <c r="AV103" s="154"/>
      <c r="AW103" s="154"/>
      <c r="AX103" s="154"/>
      <c r="AY103" s="154"/>
      <c r="AZ103" s="154"/>
      <c r="BA103" s="154"/>
      <c r="BB103" s="154"/>
      <c r="BC103" s="154"/>
      <c r="BD103" s="154"/>
      <c r="BE103" s="154"/>
      <c r="BF103" s="154"/>
      <c r="BG103" s="202">
        <f t="shared" si="38"/>
        <v>0</v>
      </c>
      <c r="BH103" s="37">
        <f t="shared" si="37"/>
        <v>0</v>
      </c>
    </row>
    <row r="104" spans="3:60" ht="20.149999999999999" customHeight="1" x14ac:dyDescent="0.3">
      <c r="C104" s="105"/>
      <c r="D104" s="35"/>
      <c r="E104" s="35"/>
      <c r="F104" s="35"/>
      <c r="G104" s="35"/>
      <c r="H104" s="35"/>
      <c r="I104" s="183">
        <f>IFERROR(VLOOKUP(H104,#REF!,8,FALSE),0)</f>
        <v>0</v>
      </c>
      <c r="J104" s="159"/>
      <c r="K104" s="154"/>
      <c r="L104" s="154"/>
      <c r="M104" s="154"/>
      <c r="N104" s="154"/>
      <c r="O104" s="154"/>
      <c r="P104" s="154"/>
      <c r="Q104" s="154"/>
      <c r="R104" s="154"/>
      <c r="S104" s="154"/>
      <c r="T104" s="154"/>
      <c r="U104" s="154"/>
      <c r="V104" s="154"/>
      <c r="W104" s="154"/>
      <c r="X104" s="154"/>
      <c r="Y104" s="154"/>
      <c r="Z104" s="154"/>
      <c r="AA104" s="154"/>
      <c r="AB104" s="154"/>
      <c r="AC104" s="154"/>
      <c r="AD104" s="154"/>
      <c r="AE104" s="154"/>
      <c r="AF104" s="154"/>
      <c r="AG104" s="154"/>
      <c r="AH104" s="154"/>
      <c r="AI104" s="154"/>
      <c r="AJ104" s="154"/>
      <c r="AK104" s="154"/>
      <c r="AL104" s="154"/>
      <c r="AM104" s="154"/>
      <c r="AN104" s="154"/>
      <c r="AO104" s="154"/>
      <c r="AP104" s="154"/>
      <c r="AQ104" s="154"/>
      <c r="AR104" s="154"/>
      <c r="AS104" s="154"/>
      <c r="AT104" s="154"/>
      <c r="AU104" s="154"/>
      <c r="AV104" s="154"/>
      <c r="AW104" s="154"/>
      <c r="AX104" s="154"/>
      <c r="AY104" s="154"/>
      <c r="AZ104" s="154"/>
      <c r="BA104" s="154"/>
      <c r="BB104" s="154"/>
      <c r="BC104" s="154"/>
      <c r="BD104" s="154"/>
      <c r="BE104" s="154"/>
      <c r="BF104" s="154"/>
      <c r="BG104" s="202">
        <f t="shared" si="38"/>
        <v>0</v>
      </c>
      <c r="BH104" s="37">
        <f t="shared" si="37"/>
        <v>0</v>
      </c>
    </row>
    <row r="105" spans="3:60" ht="20.149999999999999" customHeight="1" x14ac:dyDescent="0.3">
      <c r="C105" s="105"/>
      <c r="D105" s="35"/>
      <c r="E105" s="35"/>
      <c r="F105" s="35"/>
      <c r="G105" s="35"/>
      <c r="H105" s="35"/>
      <c r="I105" s="183">
        <f>IFERROR(VLOOKUP(H105,#REF!,8,FALSE),0)</f>
        <v>0</v>
      </c>
      <c r="J105" s="159"/>
      <c r="K105" s="154"/>
      <c r="L105" s="154"/>
      <c r="M105" s="154"/>
      <c r="N105" s="154"/>
      <c r="O105" s="154"/>
      <c r="P105" s="154"/>
      <c r="Q105" s="154"/>
      <c r="R105" s="154"/>
      <c r="S105" s="154"/>
      <c r="T105" s="154"/>
      <c r="U105" s="154"/>
      <c r="V105" s="154"/>
      <c r="W105" s="154"/>
      <c r="X105" s="154"/>
      <c r="Y105" s="154"/>
      <c r="Z105" s="154"/>
      <c r="AA105" s="154"/>
      <c r="AB105" s="154"/>
      <c r="AC105" s="154"/>
      <c r="AD105" s="154"/>
      <c r="AE105" s="154"/>
      <c r="AF105" s="154"/>
      <c r="AG105" s="154"/>
      <c r="AH105" s="154"/>
      <c r="AI105" s="154"/>
      <c r="AJ105" s="154"/>
      <c r="AK105" s="154"/>
      <c r="AL105" s="154"/>
      <c r="AM105" s="154"/>
      <c r="AN105" s="154"/>
      <c r="AO105" s="154"/>
      <c r="AP105" s="154"/>
      <c r="AQ105" s="154"/>
      <c r="AR105" s="154"/>
      <c r="AS105" s="154"/>
      <c r="AT105" s="154"/>
      <c r="AU105" s="154"/>
      <c r="AV105" s="154"/>
      <c r="AW105" s="154"/>
      <c r="AX105" s="154"/>
      <c r="AY105" s="154"/>
      <c r="AZ105" s="154"/>
      <c r="BA105" s="154"/>
      <c r="BB105" s="154"/>
      <c r="BC105" s="154"/>
      <c r="BD105" s="154"/>
      <c r="BE105" s="154"/>
      <c r="BF105" s="154"/>
      <c r="BG105" s="202">
        <f t="shared" si="38"/>
        <v>0</v>
      </c>
      <c r="BH105" s="37">
        <f t="shared" si="37"/>
        <v>0</v>
      </c>
    </row>
    <row r="106" spans="3:60" ht="20.149999999999999" customHeight="1" x14ac:dyDescent="0.3">
      <c r="C106" s="105"/>
      <c r="D106" s="35"/>
      <c r="E106" s="35"/>
      <c r="F106" s="35"/>
      <c r="G106" s="35"/>
      <c r="H106" s="35"/>
      <c r="I106" s="183">
        <f>IFERROR(VLOOKUP(H106,#REF!,8,FALSE),0)</f>
        <v>0</v>
      </c>
      <c r="J106" s="159"/>
      <c r="K106" s="154"/>
      <c r="L106" s="154"/>
      <c r="M106" s="154"/>
      <c r="N106" s="154"/>
      <c r="O106" s="154"/>
      <c r="P106" s="154"/>
      <c r="Q106" s="154"/>
      <c r="R106" s="154"/>
      <c r="S106" s="154"/>
      <c r="T106" s="154"/>
      <c r="U106" s="154"/>
      <c r="V106" s="154"/>
      <c r="W106" s="154"/>
      <c r="X106" s="154"/>
      <c r="Y106" s="154"/>
      <c r="Z106" s="154"/>
      <c r="AA106" s="154"/>
      <c r="AB106" s="154"/>
      <c r="AC106" s="154"/>
      <c r="AD106" s="154"/>
      <c r="AE106" s="154"/>
      <c r="AF106" s="154"/>
      <c r="AG106" s="154"/>
      <c r="AH106" s="154"/>
      <c r="AI106" s="154"/>
      <c r="AJ106" s="154"/>
      <c r="AK106" s="154"/>
      <c r="AL106" s="154"/>
      <c r="AM106" s="154"/>
      <c r="AN106" s="154"/>
      <c r="AO106" s="154"/>
      <c r="AP106" s="154"/>
      <c r="AQ106" s="154"/>
      <c r="AR106" s="154"/>
      <c r="AS106" s="154"/>
      <c r="AT106" s="154"/>
      <c r="AU106" s="154"/>
      <c r="AV106" s="154"/>
      <c r="AW106" s="154"/>
      <c r="AX106" s="154"/>
      <c r="AY106" s="154"/>
      <c r="AZ106" s="154"/>
      <c r="BA106" s="154"/>
      <c r="BB106" s="154"/>
      <c r="BC106" s="154"/>
      <c r="BD106" s="154"/>
      <c r="BE106" s="154"/>
      <c r="BF106" s="154"/>
      <c r="BG106" s="202">
        <f t="shared" si="38"/>
        <v>0</v>
      </c>
      <c r="BH106" s="37">
        <f t="shared" si="37"/>
        <v>0</v>
      </c>
    </row>
    <row r="107" spans="3:60" ht="20.149999999999999" customHeight="1" x14ac:dyDescent="0.3">
      <c r="C107" s="105"/>
      <c r="D107" s="35"/>
      <c r="E107" s="35"/>
      <c r="F107" s="35"/>
      <c r="G107" s="35"/>
      <c r="H107" s="35"/>
      <c r="I107" s="183">
        <f>IFERROR(VLOOKUP(H107,#REF!,8,FALSE),0)</f>
        <v>0</v>
      </c>
      <c r="J107" s="159"/>
      <c r="K107" s="154"/>
      <c r="L107" s="154"/>
      <c r="M107" s="154"/>
      <c r="N107" s="154"/>
      <c r="O107" s="154"/>
      <c r="P107" s="154"/>
      <c r="Q107" s="154"/>
      <c r="R107" s="154"/>
      <c r="S107" s="154"/>
      <c r="T107" s="154"/>
      <c r="U107" s="154"/>
      <c r="V107" s="154"/>
      <c r="W107" s="154"/>
      <c r="X107" s="154"/>
      <c r="Y107" s="154"/>
      <c r="Z107" s="154"/>
      <c r="AA107" s="154"/>
      <c r="AB107" s="154"/>
      <c r="AC107" s="154"/>
      <c r="AD107" s="154"/>
      <c r="AE107" s="154"/>
      <c r="AF107" s="154"/>
      <c r="AG107" s="154"/>
      <c r="AH107" s="154"/>
      <c r="AI107" s="154"/>
      <c r="AJ107" s="154"/>
      <c r="AK107" s="154"/>
      <c r="AL107" s="154"/>
      <c r="AM107" s="154"/>
      <c r="AN107" s="154"/>
      <c r="AO107" s="154"/>
      <c r="AP107" s="154"/>
      <c r="AQ107" s="154"/>
      <c r="AR107" s="154"/>
      <c r="AS107" s="154"/>
      <c r="AT107" s="154"/>
      <c r="AU107" s="154"/>
      <c r="AV107" s="154"/>
      <c r="AW107" s="154"/>
      <c r="AX107" s="154"/>
      <c r="AY107" s="154"/>
      <c r="AZ107" s="154"/>
      <c r="BA107" s="154"/>
      <c r="BB107" s="154"/>
      <c r="BC107" s="154"/>
      <c r="BD107" s="154"/>
      <c r="BE107" s="154"/>
      <c r="BF107" s="154"/>
      <c r="BG107" s="202">
        <f t="shared" si="38"/>
        <v>0</v>
      </c>
      <c r="BH107" s="37">
        <f t="shared" ref="BH107:BH138" si="39">I107*BG107</f>
        <v>0</v>
      </c>
    </row>
    <row r="108" spans="3:60" ht="20.149999999999999" customHeight="1" x14ac:dyDescent="0.3">
      <c r="C108" s="105"/>
      <c r="D108" s="35"/>
      <c r="E108" s="35"/>
      <c r="F108" s="35"/>
      <c r="G108" s="35"/>
      <c r="H108" s="35"/>
      <c r="I108" s="183">
        <f>IFERROR(VLOOKUP(H108,#REF!,8,FALSE),0)</f>
        <v>0</v>
      </c>
      <c r="J108" s="159"/>
      <c r="K108" s="154"/>
      <c r="L108" s="154"/>
      <c r="M108" s="154"/>
      <c r="N108" s="154"/>
      <c r="O108" s="154"/>
      <c r="P108" s="154"/>
      <c r="Q108" s="154"/>
      <c r="R108" s="154"/>
      <c r="S108" s="154"/>
      <c r="T108" s="154"/>
      <c r="U108" s="154"/>
      <c r="V108" s="154"/>
      <c r="W108" s="154"/>
      <c r="X108" s="154"/>
      <c r="Y108" s="154"/>
      <c r="Z108" s="154"/>
      <c r="AA108" s="154"/>
      <c r="AB108" s="154"/>
      <c r="AC108" s="154"/>
      <c r="AD108" s="154"/>
      <c r="AE108" s="154"/>
      <c r="AF108" s="154"/>
      <c r="AG108" s="154"/>
      <c r="AH108" s="154"/>
      <c r="AI108" s="154"/>
      <c r="AJ108" s="154"/>
      <c r="AK108" s="154"/>
      <c r="AL108" s="154"/>
      <c r="AM108" s="154"/>
      <c r="AN108" s="154"/>
      <c r="AO108" s="154"/>
      <c r="AP108" s="154"/>
      <c r="AQ108" s="154"/>
      <c r="AR108" s="154"/>
      <c r="AS108" s="154"/>
      <c r="AT108" s="154"/>
      <c r="AU108" s="154"/>
      <c r="AV108" s="154"/>
      <c r="AW108" s="154"/>
      <c r="AX108" s="154"/>
      <c r="AY108" s="154"/>
      <c r="AZ108" s="154"/>
      <c r="BA108" s="154"/>
      <c r="BB108" s="154"/>
      <c r="BC108" s="154"/>
      <c r="BD108" s="154"/>
      <c r="BE108" s="154"/>
      <c r="BF108" s="154"/>
      <c r="BG108" s="202">
        <f t="shared" si="38"/>
        <v>0</v>
      </c>
      <c r="BH108" s="37">
        <f t="shared" si="39"/>
        <v>0</v>
      </c>
    </row>
    <row r="109" spans="3:60" ht="20.149999999999999" customHeight="1" x14ac:dyDescent="0.3">
      <c r="C109" s="105"/>
      <c r="D109" s="35"/>
      <c r="E109" s="35"/>
      <c r="F109" s="35"/>
      <c r="G109" s="35"/>
      <c r="H109" s="35"/>
      <c r="I109" s="183">
        <f>IFERROR(VLOOKUP(H109,#REF!,8,FALSE),0)</f>
        <v>0</v>
      </c>
      <c r="J109" s="159"/>
      <c r="K109" s="154"/>
      <c r="L109" s="154"/>
      <c r="M109" s="154"/>
      <c r="N109" s="154"/>
      <c r="O109" s="154"/>
      <c r="P109" s="154"/>
      <c r="Q109" s="154"/>
      <c r="R109" s="154"/>
      <c r="S109" s="154"/>
      <c r="T109" s="154"/>
      <c r="U109" s="154"/>
      <c r="V109" s="154"/>
      <c r="W109" s="154"/>
      <c r="X109" s="154"/>
      <c r="Y109" s="154"/>
      <c r="Z109" s="154"/>
      <c r="AA109" s="154"/>
      <c r="AB109" s="154"/>
      <c r="AC109" s="154"/>
      <c r="AD109" s="154"/>
      <c r="AE109" s="154"/>
      <c r="AF109" s="154"/>
      <c r="AG109" s="154"/>
      <c r="AH109" s="154"/>
      <c r="AI109" s="154"/>
      <c r="AJ109" s="154"/>
      <c r="AK109" s="154"/>
      <c r="AL109" s="154"/>
      <c r="AM109" s="154"/>
      <c r="AN109" s="154"/>
      <c r="AO109" s="154"/>
      <c r="AP109" s="154"/>
      <c r="AQ109" s="154"/>
      <c r="AR109" s="154"/>
      <c r="AS109" s="154"/>
      <c r="AT109" s="154"/>
      <c r="AU109" s="154"/>
      <c r="AV109" s="154"/>
      <c r="AW109" s="154"/>
      <c r="AX109" s="154"/>
      <c r="AY109" s="154"/>
      <c r="AZ109" s="154"/>
      <c r="BA109" s="154"/>
      <c r="BB109" s="154"/>
      <c r="BC109" s="154"/>
      <c r="BD109" s="154"/>
      <c r="BE109" s="154"/>
      <c r="BF109" s="154"/>
      <c r="BG109" s="202">
        <f t="shared" si="38"/>
        <v>0</v>
      </c>
      <c r="BH109" s="37">
        <f t="shared" si="39"/>
        <v>0</v>
      </c>
    </row>
    <row r="110" spans="3:60" ht="20.149999999999999" customHeight="1" x14ac:dyDescent="0.3">
      <c r="C110" s="105"/>
      <c r="D110" s="35"/>
      <c r="E110" s="35"/>
      <c r="F110" s="35"/>
      <c r="G110" s="35"/>
      <c r="H110" s="35"/>
      <c r="I110" s="183">
        <f>IFERROR(VLOOKUP(H110,#REF!,8,FALSE),0)</f>
        <v>0</v>
      </c>
      <c r="J110" s="159"/>
      <c r="K110" s="154"/>
      <c r="L110" s="154"/>
      <c r="M110" s="154"/>
      <c r="N110" s="154"/>
      <c r="O110" s="154"/>
      <c r="P110" s="154"/>
      <c r="Q110" s="154"/>
      <c r="R110" s="154"/>
      <c r="S110" s="154"/>
      <c r="T110" s="154"/>
      <c r="U110" s="154"/>
      <c r="V110" s="154"/>
      <c r="W110" s="154"/>
      <c r="X110" s="154"/>
      <c r="Y110" s="154"/>
      <c r="Z110" s="154"/>
      <c r="AA110" s="154"/>
      <c r="AB110" s="154"/>
      <c r="AC110" s="154"/>
      <c r="AD110" s="154"/>
      <c r="AE110" s="154"/>
      <c r="AF110" s="154"/>
      <c r="AG110" s="154"/>
      <c r="AH110" s="154"/>
      <c r="AI110" s="154"/>
      <c r="AJ110" s="154"/>
      <c r="AK110" s="154"/>
      <c r="AL110" s="154"/>
      <c r="AM110" s="154"/>
      <c r="AN110" s="154"/>
      <c r="AO110" s="154"/>
      <c r="AP110" s="154"/>
      <c r="AQ110" s="154"/>
      <c r="AR110" s="154"/>
      <c r="AS110" s="154"/>
      <c r="AT110" s="154"/>
      <c r="AU110" s="154"/>
      <c r="AV110" s="154"/>
      <c r="AW110" s="154"/>
      <c r="AX110" s="154"/>
      <c r="AY110" s="154"/>
      <c r="AZ110" s="154"/>
      <c r="BA110" s="154"/>
      <c r="BB110" s="154"/>
      <c r="BC110" s="154"/>
      <c r="BD110" s="154"/>
      <c r="BE110" s="154"/>
      <c r="BF110" s="154"/>
      <c r="BG110" s="202">
        <f t="shared" si="38"/>
        <v>0</v>
      </c>
      <c r="BH110" s="37">
        <f t="shared" si="39"/>
        <v>0</v>
      </c>
    </row>
    <row r="111" spans="3:60" ht="20.149999999999999" customHeight="1" x14ac:dyDescent="0.3">
      <c r="C111" s="105"/>
      <c r="D111" s="35"/>
      <c r="E111" s="35"/>
      <c r="F111" s="35"/>
      <c r="G111" s="35"/>
      <c r="H111" s="35"/>
      <c r="I111" s="183">
        <f>IFERROR(VLOOKUP(H111,#REF!,8,FALSE),0)</f>
        <v>0</v>
      </c>
      <c r="J111" s="159"/>
      <c r="K111" s="154"/>
      <c r="L111" s="154"/>
      <c r="M111" s="154"/>
      <c r="N111" s="154"/>
      <c r="O111" s="154"/>
      <c r="P111" s="154"/>
      <c r="Q111" s="154"/>
      <c r="R111" s="154"/>
      <c r="S111" s="154"/>
      <c r="T111" s="154"/>
      <c r="U111" s="154"/>
      <c r="V111" s="154"/>
      <c r="W111" s="154"/>
      <c r="X111" s="154"/>
      <c r="Y111" s="154"/>
      <c r="Z111" s="154"/>
      <c r="AA111" s="154"/>
      <c r="AB111" s="154"/>
      <c r="AC111" s="154"/>
      <c r="AD111" s="154"/>
      <c r="AE111" s="154"/>
      <c r="AF111" s="154"/>
      <c r="AG111" s="154"/>
      <c r="AH111" s="154"/>
      <c r="AI111" s="154"/>
      <c r="AJ111" s="154"/>
      <c r="AK111" s="154"/>
      <c r="AL111" s="154"/>
      <c r="AM111" s="154"/>
      <c r="AN111" s="154"/>
      <c r="AO111" s="154"/>
      <c r="AP111" s="154"/>
      <c r="AQ111" s="154"/>
      <c r="AR111" s="154"/>
      <c r="AS111" s="154"/>
      <c r="AT111" s="154"/>
      <c r="AU111" s="154"/>
      <c r="AV111" s="154"/>
      <c r="AW111" s="154"/>
      <c r="AX111" s="154"/>
      <c r="AY111" s="154"/>
      <c r="AZ111" s="154"/>
      <c r="BA111" s="154"/>
      <c r="BB111" s="154"/>
      <c r="BC111" s="154"/>
      <c r="BD111" s="154"/>
      <c r="BE111" s="154"/>
      <c r="BF111" s="154"/>
      <c r="BG111" s="202">
        <f t="shared" si="38"/>
        <v>0</v>
      </c>
      <c r="BH111" s="37">
        <f t="shared" si="39"/>
        <v>0</v>
      </c>
    </row>
    <row r="112" spans="3:60" ht="20.149999999999999" customHeight="1" x14ac:dyDescent="0.3">
      <c r="C112" s="105"/>
      <c r="D112" s="35"/>
      <c r="E112" s="35"/>
      <c r="F112" s="35"/>
      <c r="G112" s="35"/>
      <c r="H112" s="35"/>
      <c r="I112" s="183">
        <f>IFERROR(VLOOKUP(H112,#REF!,8,FALSE),0)</f>
        <v>0</v>
      </c>
      <c r="J112" s="159"/>
      <c r="K112" s="154"/>
      <c r="L112" s="154"/>
      <c r="M112" s="154"/>
      <c r="N112" s="154"/>
      <c r="O112" s="154"/>
      <c r="P112" s="154"/>
      <c r="Q112" s="154"/>
      <c r="R112" s="154"/>
      <c r="S112" s="154"/>
      <c r="T112" s="154"/>
      <c r="U112" s="154"/>
      <c r="V112" s="154"/>
      <c r="W112" s="154"/>
      <c r="X112" s="154"/>
      <c r="Y112" s="154"/>
      <c r="Z112" s="154"/>
      <c r="AA112" s="154"/>
      <c r="AB112" s="154"/>
      <c r="AC112" s="154"/>
      <c r="AD112" s="154"/>
      <c r="AE112" s="154"/>
      <c r="AF112" s="154"/>
      <c r="AG112" s="154"/>
      <c r="AH112" s="154"/>
      <c r="AI112" s="154"/>
      <c r="AJ112" s="154"/>
      <c r="AK112" s="154"/>
      <c r="AL112" s="154"/>
      <c r="AM112" s="154"/>
      <c r="AN112" s="154"/>
      <c r="AO112" s="154"/>
      <c r="AP112" s="154"/>
      <c r="AQ112" s="154"/>
      <c r="AR112" s="154"/>
      <c r="AS112" s="154"/>
      <c r="AT112" s="154"/>
      <c r="AU112" s="154"/>
      <c r="AV112" s="154"/>
      <c r="AW112" s="154"/>
      <c r="AX112" s="154"/>
      <c r="AY112" s="154"/>
      <c r="AZ112" s="154"/>
      <c r="BA112" s="154"/>
      <c r="BB112" s="154"/>
      <c r="BC112" s="154"/>
      <c r="BD112" s="154"/>
      <c r="BE112" s="154"/>
      <c r="BF112" s="154"/>
      <c r="BG112" s="202">
        <f t="shared" si="38"/>
        <v>0</v>
      </c>
      <c r="BH112" s="37">
        <f t="shared" si="39"/>
        <v>0</v>
      </c>
    </row>
    <row r="113" spans="3:60" ht="20.149999999999999" customHeight="1" x14ac:dyDescent="0.3">
      <c r="C113" s="105"/>
      <c r="D113" s="35"/>
      <c r="E113" s="35"/>
      <c r="F113" s="35"/>
      <c r="G113" s="35"/>
      <c r="H113" s="35"/>
      <c r="I113" s="183">
        <f>IFERROR(VLOOKUP(H113,#REF!,8,FALSE),0)</f>
        <v>0</v>
      </c>
      <c r="J113" s="159"/>
      <c r="K113" s="154"/>
      <c r="L113" s="154"/>
      <c r="M113" s="154"/>
      <c r="N113" s="154"/>
      <c r="O113" s="154"/>
      <c r="P113" s="154"/>
      <c r="Q113" s="154"/>
      <c r="R113" s="154"/>
      <c r="S113" s="154"/>
      <c r="T113" s="154"/>
      <c r="U113" s="154"/>
      <c r="V113" s="154"/>
      <c r="W113" s="154"/>
      <c r="X113" s="154"/>
      <c r="Y113" s="154"/>
      <c r="Z113" s="154"/>
      <c r="AA113" s="154"/>
      <c r="AB113" s="154"/>
      <c r="AC113" s="154"/>
      <c r="AD113" s="154"/>
      <c r="AE113" s="154"/>
      <c r="AF113" s="154"/>
      <c r="AG113" s="154"/>
      <c r="AH113" s="154"/>
      <c r="AI113" s="154"/>
      <c r="AJ113" s="154"/>
      <c r="AK113" s="154"/>
      <c r="AL113" s="154"/>
      <c r="AM113" s="154"/>
      <c r="AN113" s="154"/>
      <c r="AO113" s="154"/>
      <c r="AP113" s="154"/>
      <c r="AQ113" s="154"/>
      <c r="AR113" s="154"/>
      <c r="AS113" s="154"/>
      <c r="AT113" s="154"/>
      <c r="AU113" s="154"/>
      <c r="AV113" s="154"/>
      <c r="AW113" s="154"/>
      <c r="AX113" s="154"/>
      <c r="AY113" s="154"/>
      <c r="AZ113" s="154"/>
      <c r="BA113" s="154"/>
      <c r="BB113" s="154"/>
      <c r="BC113" s="154"/>
      <c r="BD113" s="154"/>
      <c r="BE113" s="154"/>
      <c r="BF113" s="154"/>
      <c r="BG113" s="202">
        <f t="shared" si="38"/>
        <v>0</v>
      </c>
      <c r="BH113" s="37">
        <f t="shared" si="39"/>
        <v>0</v>
      </c>
    </row>
    <row r="114" spans="3:60" ht="20.149999999999999" customHeight="1" x14ac:dyDescent="0.3">
      <c r="C114" s="105"/>
      <c r="D114" s="35"/>
      <c r="E114" s="35"/>
      <c r="F114" s="35"/>
      <c r="G114" s="35"/>
      <c r="H114" s="35"/>
      <c r="I114" s="183">
        <f>IFERROR(VLOOKUP(H114,#REF!,8,FALSE),0)</f>
        <v>0</v>
      </c>
      <c r="J114" s="159"/>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4"/>
      <c r="AP114" s="154"/>
      <c r="AQ114" s="154"/>
      <c r="AR114" s="154"/>
      <c r="AS114" s="154"/>
      <c r="AT114" s="154"/>
      <c r="AU114" s="154"/>
      <c r="AV114" s="154"/>
      <c r="AW114" s="154"/>
      <c r="AX114" s="154"/>
      <c r="AY114" s="154"/>
      <c r="AZ114" s="154"/>
      <c r="BA114" s="154"/>
      <c r="BB114" s="154"/>
      <c r="BC114" s="154"/>
      <c r="BD114" s="154"/>
      <c r="BE114" s="154"/>
      <c r="BF114" s="154"/>
      <c r="BG114" s="202">
        <f t="shared" si="38"/>
        <v>0</v>
      </c>
      <c r="BH114" s="37">
        <f t="shared" si="39"/>
        <v>0</v>
      </c>
    </row>
    <row r="115" spans="3:60" ht="20.149999999999999" customHeight="1" x14ac:dyDescent="0.3">
      <c r="C115" s="105"/>
      <c r="D115" s="35"/>
      <c r="E115" s="35"/>
      <c r="F115" s="35"/>
      <c r="G115" s="35"/>
      <c r="H115" s="35"/>
      <c r="I115" s="183">
        <f>IFERROR(VLOOKUP(H115,#REF!,8,FALSE),0)</f>
        <v>0</v>
      </c>
      <c r="J115" s="159"/>
      <c r="K115" s="154"/>
      <c r="L115" s="154"/>
      <c r="M115" s="154"/>
      <c r="N115" s="154"/>
      <c r="O115" s="154"/>
      <c r="P115" s="154"/>
      <c r="Q115" s="154"/>
      <c r="R115" s="154"/>
      <c r="S115" s="154"/>
      <c r="T115" s="154"/>
      <c r="U115" s="154"/>
      <c r="V115" s="154"/>
      <c r="W115" s="154"/>
      <c r="X115" s="154"/>
      <c r="Y115" s="154"/>
      <c r="Z115" s="154"/>
      <c r="AA115" s="154"/>
      <c r="AB115" s="154"/>
      <c r="AC115" s="154"/>
      <c r="AD115" s="154"/>
      <c r="AE115" s="154"/>
      <c r="AF115" s="154"/>
      <c r="AG115" s="154"/>
      <c r="AH115" s="154"/>
      <c r="AI115" s="154"/>
      <c r="AJ115" s="154"/>
      <c r="AK115" s="154"/>
      <c r="AL115" s="154"/>
      <c r="AM115" s="154"/>
      <c r="AN115" s="154"/>
      <c r="AO115" s="154"/>
      <c r="AP115" s="154"/>
      <c r="AQ115" s="154"/>
      <c r="AR115" s="154"/>
      <c r="AS115" s="154"/>
      <c r="AT115" s="154"/>
      <c r="AU115" s="154"/>
      <c r="AV115" s="154"/>
      <c r="AW115" s="154"/>
      <c r="AX115" s="154"/>
      <c r="AY115" s="154"/>
      <c r="AZ115" s="154"/>
      <c r="BA115" s="154"/>
      <c r="BB115" s="154"/>
      <c r="BC115" s="154"/>
      <c r="BD115" s="154"/>
      <c r="BE115" s="154"/>
      <c r="BF115" s="154"/>
      <c r="BG115" s="202">
        <f t="shared" si="38"/>
        <v>0</v>
      </c>
      <c r="BH115" s="37">
        <f t="shared" si="39"/>
        <v>0</v>
      </c>
    </row>
    <row r="116" spans="3:60" ht="20.149999999999999" customHeight="1" x14ac:dyDescent="0.3">
      <c r="C116" s="105"/>
      <c r="D116" s="35"/>
      <c r="E116" s="35"/>
      <c r="F116" s="35"/>
      <c r="G116" s="35"/>
      <c r="H116" s="35"/>
      <c r="I116" s="183">
        <f>IFERROR(VLOOKUP(H116,#REF!,8,FALSE),0)</f>
        <v>0</v>
      </c>
      <c r="J116" s="159"/>
      <c r="K116" s="154"/>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c r="AG116" s="154"/>
      <c r="AH116" s="154"/>
      <c r="AI116" s="154"/>
      <c r="AJ116" s="154"/>
      <c r="AK116" s="154"/>
      <c r="AL116" s="154"/>
      <c r="AM116" s="154"/>
      <c r="AN116" s="154"/>
      <c r="AO116" s="154"/>
      <c r="AP116" s="154"/>
      <c r="AQ116" s="154"/>
      <c r="AR116" s="154"/>
      <c r="AS116" s="154"/>
      <c r="AT116" s="154"/>
      <c r="AU116" s="154"/>
      <c r="AV116" s="154"/>
      <c r="AW116" s="154"/>
      <c r="AX116" s="154"/>
      <c r="AY116" s="154"/>
      <c r="AZ116" s="154"/>
      <c r="BA116" s="154"/>
      <c r="BB116" s="154"/>
      <c r="BC116" s="154"/>
      <c r="BD116" s="154"/>
      <c r="BE116" s="154"/>
      <c r="BF116" s="154"/>
      <c r="BG116" s="202">
        <f t="shared" si="38"/>
        <v>0</v>
      </c>
      <c r="BH116" s="37">
        <f t="shared" si="39"/>
        <v>0</v>
      </c>
    </row>
    <row r="117" spans="3:60" ht="20.149999999999999" customHeight="1" x14ac:dyDescent="0.3">
      <c r="C117" s="105"/>
      <c r="D117" s="35"/>
      <c r="E117" s="35"/>
      <c r="F117" s="35"/>
      <c r="G117" s="35"/>
      <c r="H117" s="35"/>
      <c r="I117" s="183">
        <f>IFERROR(VLOOKUP(H117,#REF!,8,FALSE),0)</f>
        <v>0</v>
      </c>
      <c r="J117" s="159"/>
      <c r="K117" s="154"/>
      <c r="L117" s="154"/>
      <c r="M117" s="154"/>
      <c r="N117" s="154"/>
      <c r="O117" s="154"/>
      <c r="P117" s="154"/>
      <c r="Q117" s="154"/>
      <c r="R117" s="154"/>
      <c r="S117" s="154"/>
      <c r="T117" s="154"/>
      <c r="U117" s="154"/>
      <c r="V117" s="154"/>
      <c r="W117" s="154"/>
      <c r="X117" s="154"/>
      <c r="Y117" s="154"/>
      <c r="Z117" s="154"/>
      <c r="AA117" s="154"/>
      <c r="AB117" s="154"/>
      <c r="AC117" s="154"/>
      <c r="AD117" s="154"/>
      <c r="AE117" s="154"/>
      <c r="AF117" s="154"/>
      <c r="AG117" s="154"/>
      <c r="AH117" s="154"/>
      <c r="AI117" s="154"/>
      <c r="AJ117" s="154"/>
      <c r="AK117" s="154"/>
      <c r="AL117" s="154"/>
      <c r="AM117" s="154"/>
      <c r="AN117" s="154"/>
      <c r="AO117" s="154"/>
      <c r="AP117" s="154"/>
      <c r="AQ117" s="154"/>
      <c r="AR117" s="154"/>
      <c r="AS117" s="154"/>
      <c r="AT117" s="154"/>
      <c r="AU117" s="154"/>
      <c r="AV117" s="154"/>
      <c r="AW117" s="154"/>
      <c r="AX117" s="154"/>
      <c r="AY117" s="154"/>
      <c r="AZ117" s="154"/>
      <c r="BA117" s="154"/>
      <c r="BB117" s="154"/>
      <c r="BC117" s="154"/>
      <c r="BD117" s="154"/>
      <c r="BE117" s="154"/>
      <c r="BF117" s="154"/>
      <c r="BG117" s="202">
        <f t="shared" si="38"/>
        <v>0</v>
      </c>
      <c r="BH117" s="37">
        <f t="shared" si="39"/>
        <v>0</v>
      </c>
    </row>
    <row r="118" spans="3:60" ht="20.149999999999999" customHeight="1" x14ac:dyDescent="0.3">
      <c r="C118" s="105"/>
      <c r="D118" s="35"/>
      <c r="E118" s="35"/>
      <c r="F118" s="35"/>
      <c r="G118" s="35"/>
      <c r="H118" s="35"/>
      <c r="I118" s="183">
        <f>IFERROR(VLOOKUP(H118,#REF!,8,FALSE),0)</f>
        <v>0</v>
      </c>
      <c r="J118" s="159"/>
      <c r="K118" s="154"/>
      <c r="L118" s="154"/>
      <c r="M118" s="154"/>
      <c r="N118" s="154"/>
      <c r="O118" s="154"/>
      <c r="P118" s="154"/>
      <c r="Q118" s="154"/>
      <c r="R118" s="154"/>
      <c r="S118" s="154"/>
      <c r="T118" s="154"/>
      <c r="U118" s="154"/>
      <c r="V118" s="154"/>
      <c r="W118" s="154"/>
      <c r="X118" s="154"/>
      <c r="Y118" s="154"/>
      <c r="Z118" s="154"/>
      <c r="AA118" s="154"/>
      <c r="AB118" s="154"/>
      <c r="AC118" s="154"/>
      <c r="AD118" s="154"/>
      <c r="AE118" s="154"/>
      <c r="AF118" s="154"/>
      <c r="AG118" s="154"/>
      <c r="AH118" s="154"/>
      <c r="AI118" s="154"/>
      <c r="AJ118" s="154"/>
      <c r="AK118" s="154"/>
      <c r="AL118" s="154"/>
      <c r="AM118" s="154"/>
      <c r="AN118" s="154"/>
      <c r="AO118" s="154"/>
      <c r="AP118" s="154"/>
      <c r="AQ118" s="154"/>
      <c r="AR118" s="154"/>
      <c r="AS118" s="154"/>
      <c r="AT118" s="154"/>
      <c r="AU118" s="154"/>
      <c r="AV118" s="154"/>
      <c r="AW118" s="154"/>
      <c r="AX118" s="154"/>
      <c r="AY118" s="154"/>
      <c r="AZ118" s="154"/>
      <c r="BA118" s="154"/>
      <c r="BB118" s="154"/>
      <c r="BC118" s="154"/>
      <c r="BD118" s="154"/>
      <c r="BE118" s="154"/>
      <c r="BF118" s="154"/>
      <c r="BG118" s="202">
        <f t="shared" si="38"/>
        <v>0</v>
      </c>
      <c r="BH118" s="37">
        <f t="shared" si="39"/>
        <v>0</v>
      </c>
    </row>
    <row r="119" spans="3:60" ht="20.149999999999999" customHeight="1" x14ac:dyDescent="0.3">
      <c r="C119" s="105"/>
      <c r="D119" s="35"/>
      <c r="E119" s="35"/>
      <c r="F119" s="35"/>
      <c r="G119" s="35"/>
      <c r="H119" s="35"/>
      <c r="I119" s="183">
        <f>IFERROR(VLOOKUP(H119,#REF!,8,FALSE),0)</f>
        <v>0</v>
      </c>
      <c r="J119" s="159"/>
      <c r="K119" s="154"/>
      <c r="L119" s="154"/>
      <c r="M119" s="154"/>
      <c r="N119" s="154"/>
      <c r="O119" s="154"/>
      <c r="P119" s="154"/>
      <c r="Q119" s="154"/>
      <c r="R119" s="154"/>
      <c r="S119" s="154"/>
      <c r="T119" s="154"/>
      <c r="U119" s="154"/>
      <c r="V119" s="154"/>
      <c r="W119" s="154"/>
      <c r="X119" s="154"/>
      <c r="Y119" s="154"/>
      <c r="Z119" s="154"/>
      <c r="AA119" s="154"/>
      <c r="AB119" s="154"/>
      <c r="AC119" s="154"/>
      <c r="AD119" s="154"/>
      <c r="AE119" s="154"/>
      <c r="AF119" s="154"/>
      <c r="AG119" s="154"/>
      <c r="AH119" s="154"/>
      <c r="AI119" s="154"/>
      <c r="AJ119" s="154"/>
      <c r="AK119" s="154"/>
      <c r="AL119" s="154"/>
      <c r="AM119" s="154"/>
      <c r="AN119" s="154"/>
      <c r="AO119" s="154"/>
      <c r="AP119" s="154"/>
      <c r="AQ119" s="154"/>
      <c r="AR119" s="154"/>
      <c r="AS119" s="154"/>
      <c r="AT119" s="154"/>
      <c r="AU119" s="154"/>
      <c r="AV119" s="154"/>
      <c r="AW119" s="154"/>
      <c r="AX119" s="154"/>
      <c r="AY119" s="154"/>
      <c r="AZ119" s="154"/>
      <c r="BA119" s="154"/>
      <c r="BB119" s="154"/>
      <c r="BC119" s="154"/>
      <c r="BD119" s="154"/>
      <c r="BE119" s="154"/>
      <c r="BF119" s="154"/>
      <c r="BG119" s="202">
        <f t="shared" si="38"/>
        <v>0</v>
      </c>
      <c r="BH119" s="37">
        <f t="shared" si="39"/>
        <v>0</v>
      </c>
    </row>
    <row r="120" spans="3:60" ht="20.149999999999999" customHeight="1" x14ac:dyDescent="0.3">
      <c r="C120" s="105"/>
      <c r="D120" s="35"/>
      <c r="E120" s="35"/>
      <c r="F120" s="35"/>
      <c r="G120" s="35"/>
      <c r="H120" s="35"/>
      <c r="I120" s="183">
        <f>IFERROR(VLOOKUP(H120,#REF!,8,FALSE),0)</f>
        <v>0</v>
      </c>
      <c r="J120" s="159"/>
      <c r="K120" s="154"/>
      <c r="L120" s="154"/>
      <c r="M120" s="154"/>
      <c r="N120" s="154"/>
      <c r="O120" s="154"/>
      <c r="P120" s="154"/>
      <c r="Q120" s="154"/>
      <c r="R120" s="154"/>
      <c r="S120" s="154"/>
      <c r="T120" s="154"/>
      <c r="U120" s="154"/>
      <c r="V120" s="154"/>
      <c r="W120" s="154"/>
      <c r="X120" s="154"/>
      <c r="Y120" s="154"/>
      <c r="Z120" s="154"/>
      <c r="AA120" s="154"/>
      <c r="AB120" s="154"/>
      <c r="AC120" s="154"/>
      <c r="AD120" s="154"/>
      <c r="AE120" s="154"/>
      <c r="AF120" s="154"/>
      <c r="AG120" s="154"/>
      <c r="AH120" s="154"/>
      <c r="AI120" s="154"/>
      <c r="AJ120" s="154"/>
      <c r="AK120" s="154"/>
      <c r="AL120" s="154"/>
      <c r="AM120" s="154"/>
      <c r="AN120" s="154"/>
      <c r="AO120" s="154"/>
      <c r="AP120" s="154"/>
      <c r="AQ120" s="154"/>
      <c r="AR120" s="154"/>
      <c r="AS120" s="154"/>
      <c r="AT120" s="154"/>
      <c r="AU120" s="154"/>
      <c r="AV120" s="154"/>
      <c r="AW120" s="154"/>
      <c r="AX120" s="154"/>
      <c r="AY120" s="154"/>
      <c r="AZ120" s="154"/>
      <c r="BA120" s="154"/>
      <c r="BB120" s="154"/>
      <c r="BC120" s="154"/>
      <c r="BD120" s="154"/>
      <c r="BE120" s="154"/>
      <c r="BF120" s="154"/>
      <c r="BG120" s="202">
        <f t="shared" si="38"/>
        <v>0</v>
      </c>
      <c r="BH120" s="37">
        <f t="shared" si="39"/>
        <v>0</v>
      </c>
    </row>
    <row r="121" spans="3:60" ht="20.149999999999999" customHeight="1" x14ac:dyDescent="0.3">
      <c r="C121" s="105"/>
      <c r="D121" s="35"/>
      <c r="E121" s="35"/>
      <c r="F121" s="35"/>
      <c r="G121" s="35"/>
      <c r="H121" s="35"/>
      <c r="I121" s="183">
        <f>IFERROR(VLOOKUP(H121,#REF!,8,FALSE),0)</f>
        <v>0</v>
      </c>
      <c r="J121" s="159"/>
      <c r="K121" s="154"/>
      <c r="L121" s="154"/>
      <c r="M121" s="154"/>
      <c r="N121" s="154"/>
      <c r="O121" s="154"/>
      <c r="P121" s="154"/>
      <c r="Q121" s="154"/>
      <c r="R121" s="154"/>
      <c r="S121" s="154"/>
      <c r="T121" s="154"/>
      <c r="U121" s="154"/>
      <c r="V121" s="154"/>
      <c r="W121" s="154"/>
      <c r="X121" s="154"/>
      <c r="Y121" s="154"/>
      <c r="Z121" s="154"/>
      <c r="AA121" s="154"/>
      <c r="AB121" s="154"/>
      <c r="AC121" s="154"/>
      <c r="AD121" s="154"/>
      <c r="AE121" s="154"/>
      <c r="AF121" s="154"/>
      <c r="AG121" s="154"/>
      <c r="AH121" s="154"/>
      <c r="AI121" s="154"/>
      <c r="AJ121" s="154"/>
      <c r="AK121" s="154"/>
      <c r="AL121" s="154"/>
      <c r="AM121" s="154"/>
      <c r="AN121" s="154"/>
      <c r="AO121" s="154"/>
      <c r="AP121" s="154"/>
      <c r="AQ121" s="154"/>
      <c r="AR121" s="154"/>
      <c r="AS121" s="154"/>
      <c r="AT121" s="154"/>
      <c r="AU121" s="154"/>
      <c r="AV121" s="154"/>
      <c r="AW121" s="154"/>
      <c r="AX121" s="154"/>
      <c r="AY121" s="154"/>
      <c r="AZ121" s="154"/>
      <c r="BA121" s="154"/>
      <c r="BB121" s="154"/>
      <c r="BC121" s="154"/>
      <c r="BD121" s="154"/>
      <c r="BE121" s="154"/>
      <c r="BF121" s="154"/>
      <c r="BG121" s="202">
        <f t="shared" si="38"/>
        <v>0</v>
      </c>
      <c r="BH121" s="37">
        <f t="shared" si="39"/>
        <v>0</v>
      </c>
    </row>
    <row r="122" spans="3:60" ht="20.149999999999999" customHeight="1" x14ac:dyDescent="0.3">
      <c r="C122" s="105"/>
      <c r="D122" s="35"/>
      <c r="E122" s="35"/>
      <c r="F122" s="35"/>
      <c r="G122" s="35"/>
      <c r="H122" s="35"/>
      <c r="I122" s="183">
        <f>IFERROR(VLOOKUP(H122,#REF!,8,FALSE),0)</f>
        <v>0</v>
      </c>
      <c r="J122" s="159"/>
      <c r="K122" s="154"/>
      <c r="L122" s="154"/>
      <c r="M122" s="154"/>
      <c r="N122" s="154"/>
      <c r="O122" s="154"/>
      <c r="P122" s="154"/>
      <c r="Q122" s="154"/>
      <c r="R122" s="154"/>
      <c r="S122" s="154"/>
      <c r="T122" s="154"/>
      <c r="U122" s="154"/>
      <c r="V122" s="154"/>
      <c r="W122" s="154"/>
      <c r="X122" s="154"/>
      <c r="Y122" s="154"/>
      <c r="Z122" s="154"/>
      <c r="AA122" s="154"/>
      <c r="AB122" s="154"/>
      <c r="AC122" s="154"/>
      <c r="AD122" s="154"/>
      <c r="AE122" s="154"/>
      <c r="AF122" s="154"/>
      <c r="AG122" s="154"/>
      <c r="AH122" s="154"/>
      <c r="AI122" s="154"/>
      <c r="AJ122" s="154"/>
      <c r="AK122" s="154"/>
      <c r="AL122" s="154"/>
      <c r="AM122" s="154"/>
      <c r="AN122" s="154"/>
      <c r="AO122" s="154"/>
      <c r="AP122" s="154"/>
      <c r="AQ122" s="154"/>
      <c r="AR122" s="154"/>
      <c r="AS122" s="154"/>
      <c r="AT122" s="154"/>
      <c r="AU122" s="154"/>
      <c r="AV122" s="154"/>
      <c r="AW122" s="154"/>
      <c r="AX122" s="154"/>
      <c r="AY122" s="154"/>
      <c r="AZ122" s="154"/>
      <c r="BA122" s="154"/>
      <c r="BB122" s="154"/>
      <c r="BC122" s="154"/>
      <c r="BD122" s="154"/>
      <c r="BE122" s="154"/>
      <c r="BF122" s="154"/>
      <c r="BG122" s="202">
        <f t="shared" si="38"/>
        <v>0</v>
      </c>
      <c r="BH122" s="37">
        <f t="shared" si="39"/>
        <v>0</v>
      </c>
    </row>
    <row r="123" spans="3:60" ht="20.149999999999999" customHeight="1" x14ac:dyDescent="0.3">
      <c r="C123" s="105"/>
      <c r="D123" s="35"/>
      <c r="E123" s="35"/>
      <c r="F123" s="35"/>
      <c r="G123" s="35"/>
      <c r="H123" s="35"/>
      <c r="I123" s="183">
        <f>IFERROR(VLOOKUP(H123,#REF!,8,FALSE),0)</f>
        <v>0</v>
      </c>
      <c r="J123" s="159"/>
      <c r="K123" s="154"/>
      <c r="L123" s="154"/>
      <c r="M123" s="154"/>
      <c r="N123" s="154"/>
      <c r="O123" s="154"/>
      <c r="P123" s="154"/>
      <c r="Q123" s="154"/>
      <c r="R123" s="154"/>
      <c r="S123" s="154"/>
      <c r="T123" s="154"/>
      <c r="U123" s="154"/>
      <c r="V123" s="154"/>
      <c r="W123" s="154"/>
      <c r="X123" s="154"/>
      <c r="Y123" s="154"/>
      <c r="Z123" s="154"/>
      <c r="AA123" s="154"/>
      <c r="AB123" s="154"/>
      <c r="AC123" s="154"/>
      <c r="AD123" s="154"/>
      <c r="AE123" s="154"/>
      <c r="AF123" s="154"/>
      <c r="AG123" s="154"/>
      <c r="AH123" s="154"/>
      <c r="AI123" s="154"/>
      <c r="AJ123" s="154"/>
      <c r="AK123" s="154"/>
      <c r="AL123" s="154"/>
      <c r="AM123" s="154"/>
      <c r="AN123" s="154"/>
      <c r="AO123" s="154"/>
      <c r="AP123" s="154"/>
      <c r="AQ123" s="154"/>
      <c r="AR123" s="154"/>
      <c r="AS123" s="154"/>
      <c r="AT123" s="154"/>
      <c r="AU123" s="154"/>
      <c r="AV123" s="154"/>
      <c r="AW123" s="154"/>
      <c r="AX123" s="154"/>
      <c r="AY123" s="154"/>
      <c r="AZ123" s="154"/>
      <c r="BA123" s="154"/>
      <c r="BB123" s="154"/>
      <c r="BC123" s="154"/>
      <c r="BD123" s="154"/>
      <c r="BE123" s="154"/>
      <c r="BF123" s="154"/>
      <c r="BG123" s="202">
        <f t="shared" si="38"/>
        <v>0</v>
      </c>
      <c r="BH123" s="37">
        <f t="shared" si="39"/>
        <v>0</v>
      </c>
    </row>
    <row r="124" spans="3:60" ht="20.149999999999999" customHeight="1" x14ac:dyDescent="0.3">
      <c r="C124" s="105"/>
      <c r="D124" s="35"/>
      <c r="E124" s="35"/>
      <c r="F124" s="35"/>
      <c r="G124" s="35"/>
      <c r="H124" s="35"/>
      <c r="I124" s="183">
        <f>IFERROR(VLOOKUP(H124,#REF!,8,FALSE),0)</f>
        <v>0</v>
      </c>
      <c r="J124" s="159"/>
      <c r="K124" s="154"/>
      <c r="L124" s="154"/>
      <c r="M124" s="154"/>
      <c r="N124" s="154"/>
      <c r="O124" s="154"/>
      <c r="P124" s="154"/>
      <c r="Q124" s="154"/>
      <c r="R124" s="154"/>
      <c r="S124" s="154"/>
      <c r="T124" s="154"/>
      <c r="U124" s="154"/>
      <c r="V124" s="154"/>
      <c r="W124" s="154"/>
      <c r="X124" s="154"/>
      <c r="Y124" s="154"/>
      <c r="Z124" s="154"/>
      <c r="AA124" s="154"/>
      <c r="AB124" s="154"/>
      <c r="AC124" s="154"/>
      <c r="AD124" s="154"/>
      <c r="AE124" s="154"/>
      <c r="AF124" s="154"/>
      <c r="AG124" s="154"/>
      <c r="AH124" s="154"/>
      <c r="AI124" s="154"/>
      <c r="AJ124" s="154"/>
      <c r="AK124" s="154"/>
      <c r="AL124" s="154"/>
      <c r="AM124" s="154"/>
      <c r="AN124" s="154"/>
      <c r="AO124" s="154"/>
      <c r="AP124" s="154"/>
      <c r="AQ124" s="154"/>
      <c r="AR124" s="154"/>
      <c r="AS124" s="154"/>
      <c r="AT124" s="154"/>
      <c r="AU124" s="154"/>
      <c r="AV124" s="154"/>
      <c r="AW124" s="154"/>
      <c r="AX124" s="154"/>
      <c r="AY124" s="154"/>
      <c r="AZ124" s="154"/>
      <c r="BA124" s="154"/>
      <c r="BB124" s="154"/>
      <c r="BC124" s="154"/>
      <c r="BD124" s="154"/>
      <c r="BE124" s="154"/>
      <c r="BF124" s="154"/>
      <c r="BG124" s="202">
        <f t="shared" si="38"/>
        <v>0</v>
      </c>
      <c r="BH124" s="37">
        <f t="shared" si="39"/>
        <v>0</v>
      </c>
    </row>
    <row r="125" spans="3:60" ht="20.149999999999999" customHeight="1" x14ac:dyDescent="0.3">
      <c r="C125" s="105"/>
      <c r="D125" s="35"/>
      <c r="E125" s="35"/>
      <c r="F125" s="35"/>
      <c r="G125" s="35"/>
      <c r="H125" s="35"/>
      <c r="I125" s="183">
        <f>IFERROR(VLOOKUP(H125,#REF!,8,FALSE),0)</f>
        <v>0</v>
      </c>
      <c r="J125" s="159"/>
      <c r="K125" s="154"/>
      <c r="L125" s="154"/>
      <c r="M125" s="154"/>
      <c r="N125" s="154"/>
      <c r="O125" s="154"/>
      <c r="P125" s="154"/>
      <c r="Q125" s="154"/>
      <c r="R125" s="154"/>
      <c r="S125" s="154"/>
      <c r="T125" s="154"/>
      <c r="U125" s="154"/>
      <c r="V125" s="154"/>
      <c r="W125" s="154"/>
      <c r="X125" s="154"/>
      <c r="Y125" s="154"/>
      <c r="Z125" s="154"/>
      <c r="AA125" s="154"/>
      <c r="AB125" s="154"/>
      <c r="AC125" s="154"/>
      <c r="AD125" s="154"/>
      <c r="AE125" s="154"/>
      <c r="AF125" s="154"/>
      <c r="AG125" s="154"/>
      <c r="AH125" s="154"/>
      <c r="AI125" s="154"/>
      <c r="AJ125" s="154"/>
      <c r="AK125" s="154"/>
      <c r="AL125" s="154"/>
      <c r="AM125" s="154"/>
      <c r="AN125" s="154"/>
      <c r="AO125" s="154"/>
      <c r="AP125" s="154"/>
      <c r="AQ125" s="154"/>
      <c r="AR125" s="154"/>
      <c r="AS125" s="154"/>
      <c r="AT125" s="154"/>
      <c r="AU125" s="154"/>
      <c r="AV125" s="154"/>
      <c r="AW125" s="154"/>
      <c r="AX125" s="154"/>
      <c r="AY125" s="154"/>
      <c r="AZ125" s="154"/>
      <c r="BA125" s="154"/>
      <c r="BB125" s="154"/>
      <c r="BC125" s="154"/>
      <c r="BD125" s="154"/>
      <c r="BE125" s="154"/>
      <c r="BF125" s="154"/>
      <c r="BG125" s="202">
        <f t="shared" si="38"/>
        <v>0</v>
      </c>
      <c r="BH125" s="37">
        <f t="shared" si="39"/>
        <v>0</v>
      </c>
    </row>
    <row r="126" spans="3:60" ht="20.149999999999999" customHeight="1" x14ac:dyDescent="0.3">
      <c r="C126" s="105"/>
      <c r="D126" s="35"/>
      <c r="E126" s="35"/>
      <c r="F126" s="35"/>
      <c r="G126" s="35"/>
      <c r="H126" s="35"/>
      <c r="I126" s="183">
        <f>IFERROR(VLOOKUP(H126,#REF!,8,FALSE),0)</f>
        <v>0</v>
      </c>
      <c r="J126" s="159"/>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4"/>
      <c r="AP126" s="154"/>
      <c r="AQ126" s="154"/>
      <c r="AR126" s="154"/>
      <c r="AS126" s="154"/>
      <c r="AT126" s="154"/>
      <c r="AU126" s="154"/>
      <c r="AV126" s="154"/>
      <c r="AW126" s="154"/>
      <c r="AX126" s="154"/>
      <c r="AY126" s="154"/>
      <c r="AZ126" s="154"/>
      <c r="BA126" s="154"/>
      <c r="BB126" s="154"/>
      <c r="BC126" s="154"/>
      <c r="BD126" s="154"/>
      <c r="BE126" s="154"/>
      <c r="BF126" s="154"/>
      <c r="BG126" s="202">
        <f t="shared" si="38"/>
        <v>0</v>
      </c>
      <c r="BH126" s="37">
        <f t="shared" si="39"/>
        <v>0</v>
      </c>
    </row>
    <row r="127" spans="3:60" ht="20.149999999999999" customHeight="1" x14ac:dyDescent="0.3">
      <c r="C127" s="105"/>
      <c r="D127" s="35"/>
      <c r="E127" s="35"/>
      <c r="F127" s="35"/>
      <c r="G127" s="35"/>
      <c r="H127" s="35"/>
      <c r="I127" s="183">
        <f>IFERROR(VLOOKUP(H127,#REF!,8,FALSE),0)</f>
        <v>0</v>
      </c>
      <c r="J127" s="159"/>
      <c r="K127" s="154"/>
      <c r="L127" s="154"/>
      <c r="M127" s="154"/>
      <c r="N127" s="154"/>
      <c r="O127" s="154"/>
      <c r="P127" s="154"/>
      <c r="Q127" s="154"/>
      <c r="R127" s="154"/>
      <c r="S127" s="154"/>
      <c r="T127" s="154"/>
      <c r="U127" s="154"/>
      <c r="V127" s="154"/>
      <c r="W127" s="154"/>
      <c r="X127" s="154"/>
      <c r="Y127" s="154"/>
      <c r="Z127" s="154"/>
      <c r="AA127" s="154"/>
      <c r="AB127" s="154"/>
      <c r="AC127" s="154"/>
      <c r="AD127" s="154"/>
      <c r="AE127" s="154"/>
      <c r="AF127" s="154"/>
      <c r="AG127" s="154"/>
      <c r="AH127" s="154"/>
      <c r="AI127" s="154"/>
      <c r="AJ127" s="154"/>
      <c r="AK127" s="154"/>
      <c r="AL127" s="154"/>
      <c r="AM127" s="154"/>
      <c r="AN127" s="154"/>
      <c r="AO127" s="154"/>
      <c r="AP127" s="154"/>
      <c r="AQ127" s="154"/>
      <c r="AR127" s="154"/>
      <c r="AS127" s="154"/>
      <c r="AT127" s="154"/>
      <c r="AU127" s="154"/>
      <c r="AV127" s="154"/>
      <c r="AW127" s="154"/>
      <c r="AX127" s="154"/>
      <c r="AY127" s="154"/>
      <c r="AZ127" s="154"/>
      <c r="BA127" s="154"/>
      <c r="BB127" s="154"/>
      <c r="BC127" s="154"/>
      <c r="BD127" s="154"/>
      <c r="BE127" s="154"/>
      <c r="BF127" s="154"/>
      <c r="BG127" s="202">
        <f t="shared" si="38"/>
        <v>0</v>
      </c>
      <c r="BH127" s="37">
        <f t="shared" si="39"/>
        <v>0</v>
      </c>
    </row>
    <row r="128" spans="3:60" ht="20.149999999999999" customHeight="1" x14ac:dyDescent="0.3">
      <c r="C128" s="105"/>
      <c r="D128" s="35"/>
      <c r="E128" s="35"/>
      <c r="F128" s="35"/>
      <c r="G128" s="35"/>
      <c r="H128" s="35"/>
      <c r="I128" s="183">
        <f>IFERROR(VLOOKUP(H128,#REF!,8,FALSE),0)</f>
        <v>0</v>
      </c>
      <c r="J128" s="159"/>
      <c r="K128" s="154"/>
      <c r="L128" s="154"/>
      <c r="M128" s="154"/>
      <c r="N128" s="154"/>
      <c r="O128" s="154"/>
      <c r="P128" s="154"/>
      <c r="Q128" s="154"/>
      <c r="R128" s="154"/>
      <c r="S128" s="154"/>
      <c r="T128" s="154"/>
      <c r="U128" s="154"/>
      <c r="V128" s="154"/>
      <c r="W128" s="154"/>
      <c r="X128" s="154"/>
      <c r="Y128" s="154"/>
      <c r="Z128" s="154"/>
      <c r="AA128" s="154"/>
      <c r="AB128" s="154"/>
      <c r="AC128" s="154"/>
      <c r="AD128" s="154"/>
      <c r="AE128" s="154"/>
      <c r="AF128" s="154"/>
      <c r="AG128" s="154"/>
      <c r="AH128" s="154"/>
      <c r="AI128" s="154"/>
      <c r="AJ128" s="154"/>
      <c r="AK128" s="154"/>
      <c r="AL128" s="154"/>
      <c r="AM128" s="154"/>
      <c r="AN128" s="154"/>
      <c r="AO128" s="154"/>
      <c r="AP128" s="154"/>
      <c r="AQ128" s="154"/>
      <c r="AR128" s="154"/>
      <c r="AS128" s="154"/>
      <c r="AT128" s="154"/>
      <c r="AU128" s="154"/>
      <c r="AV128" s="154"/>
      <c r="AW128" s="154"/>
      <c r="AX128" s="154"/>
      <c r="AY128" s="154"/>
      <c r="AZ128" s="154"/>
      <c r="BA128" s="154"/>
      <c r="BB128" s="154"/>
      <c r="BC128" s="154"/>
      <c r="BD128" s="154"/>
      <c r="BE128" s="154"/>
      <c r="BF128" s="154"/>
      <c r="BG128" s="202">
        <f t="shared" si="38"/>
        <v>0</v>
      </c>
      <c r="BH128" s="37">
        <f t="shared" si="39"/>
        <v>0</v>
      </c>
    </row>
    <row r="129" spans="3:60" ht="20.149999999999999" customHeight="1" x14ac:dyDescent="0.3">
      <c r="C129" s="105"/>
      <c r="D129" s="35"/>
      <c r="E129" s="35"/>
      <c r="F129" s="35"/>
      <c r="G129" s="35"/>
      <c r="H129" s="35"/>
      <c r="I129" s="183">
        <f>IFERROR(VLOOKUP(H129,#REF!,8,FALSE),0)</f>
        <v>0</v>
      </c>
      <c r="J129" s="159"/>
      <c r="K129" s="154"/>
      <c r="L129" s="154"/>
      <c r="M129" s="154"/>
      <c r="N129" s="154"/>
      <c r="O129" s="154"/>
      <c r="P129" s="154"/>
      <c r="Q129" s="154"/>
      <c r="R129" s="154"/>
      <c r="S129" s="154"/>
      <c r="T129" s="154"/>
      <c r="U129" s="154"/>
      <c r="V129" s="154"/>
      <c r="W129" s="154"/>
      <c r="X129" s="154"/>
      <c r="Y129" s="154"/>
      <c r="Z129" s="154"/>
      <c r="AA129" s="154"/>
      <c r="AB129" s="154"/>
      <c r="AC129" s="154"/>
      <c r="AD129" s="154"/>
      <c r="AE129" s="154"/>
      <c r="AF129" s="154"/>
      <c r="AG129" s="154"/>
      <c r="AH129" s="154"/>
      <c r="AI129" s="154"/>
      <c r="AJ129" s="154"/>
      <c r="AK129" s="154"/>
      <c r="AL129" s="154"/>
      <c r="AM129" s="154"/>
      <c r="AN129" s="154"/>
      <c r="AO129" s="154"/>
      <c r="AP129" s="154"/>
      <c r="AQ129" s="154"/>
      <c r="AR129" s="154"/>
      <c r="AS129" s="154"/>
      <c r="AT129" s="154"/>
      <c r="AU129" s="154"/>
      <c r="AV129" s="154"/>
      <c r="AW129" s="154"/>
      <c r="AX129" s="154"/>
      <c r="AY129" s="154"/>
      <c r="AZ129" s="154"/>
      <c r="BA129" s="154"/>
      <c r="BB129" s="154"/>
      <c r="BC129" s="154"/>
      <c r="BD129" s="154"/>
      <c r="BE129" s="154"/>
      <c r="BF129" s="154"/>
      <c r="BG129" s="202">
        <f t="shared" si="38"/>
        <v>0</v>
      </c>
      <c r="BH129" s="37">
        <f t="shared" si="39"/>
        <v>0</v>
      </c>
    </row>
    <row r="130" spans="3:60" ht="20.149999999999999" customHeight="1" x14ac:dyDescent="0.3">
      <c r="C130" s="105"/>
      <c r="D130" s="35"/>
      <c r="E130" s="35"/>
      <c r="F130" s="35"/>
      <c r="G130" s="35"/>
      <c r="H130" s="35"/>
      <c r="I130" s="183">
        <f>IFERROR(VLOOKUP(H130,#REF!,8,FALSE),0)</f>
        <v>0</v>
      </c>
      <c r="J130" s="159"/>
      <c r="K130" s="154"/>
      <c r="L130" s="154"/>
      <c r="M130" s="154"/>
      <c r="N130" s="154"/>
      <c r="O130" s="154"/>
      <c r="P130" s="154"/>
      <c r="Q130" s="154"/>
      <c r="R130" s="154"/>
      <c r="S130" s="154"/>
      <c r="T130" s="154"/>
      <c r="U130" s="154"/>
      <c r="V130" s="154"/>
      <c r="W130" s="154"/>
      <c r="X130" s="154"/>
      <c r="Y130" s="154"/>
      <c r="Z130" s="154"/>
      <c r="AA130" s="154"/>
      <c r="AB130" s="154"/>
      <c r="AC130" s="154"/>
      <c r="AD130" s="154"/>
      <c r="AE130" s="154"/>
      <c r="AF130" s="154"/>
      <c r="AG130" s="154"/>
      <c r="AH130" s="154"/>
      <c r="AI130" s="154"/>
      <c r="AJ130" s="154"/>
      <c r="AK130" s="154"/>
      <c r="AL130" s="154"/>
      <c r="AM130" s="154"/>
      <c r="AN130" s="154"/>
      <c r="AO130" s="154"/>
      <c r="AP130" s="154"/>
      <c r="AQ130" s="154"/>
      <c r="AR130" s="154"/>
      <c r="AS130" s="154"/>
      <c r="AT130" s="154"/>
      <c r="AU130" s="154"/>
      <c r="AV130" s="154"/>
      <c r="AW130" s="154"/>
      <c r="AX130" s="154"/>
      <c r="AY130" s="154"/>
      <c r="AZ130" s="154"/>
      <c r="BA130" s="154"/>
      <c r="BB130" s="154"/>
      <c r="BC130" s="154"/>
      <c r="BD130" s="154"/>
      <c r="BE130" s="154"/>
      <c r="BF130" s="154"/>
      <c r="BG130" s="202">
        <f t="shared" si="38"/>
        <v>0</v>
      </c>
      <c r="BH130" s="37">
        <f t="shared" si="39"/>
        <v>0</v>
      </c>
    </row>
    <row r="131" spans="3:60" ht="20.149999999999999" customHeight="1" x14ac:dyDescent="0.3">
      <c r="C131" s="105"/>
      <c r="D131" s="35"/>
      <c r="E131" s="35"/>
      <c r="F131" s="35"/>
      <c r="G131" s="35"/>
      <c r="H131" s="35"/>
      <c r="I131" s="183">
        <f>IFERROR(VLOOKUP(H131,#REF!,8,FALSE),0)</f>
        <v>0</v>
      </c>
      <c r="J131" s="159"/>
      <c r="K131" s="154"/>
      <c r="L131" s="154"/>
      <c r="M131" s="154"/>
      <c r="N131" s="154"/>
      <c r="O131" s="154"/>
      <c r="P131" s="154"/>
      <c r="Q131" s="154"/>
      <c r="R131" s="154"/>
      <c r="S131" s="154"/>
      <c r="T131" s="154"/>
      <c r="U131" s="154"/>
      <c r="V131" s="154"/>
      <c r="W131" s="154"/>
      <c r="X131" s="154"/>
      <c r="Y131" s="154"/>
      <c r="Z131" s="154"/>
      <c r="AA131" s="154"/>
      <c r="AB131" s="154"/>
      <c r="AC131" s="154"/>
      <c r="AD131" s="154"/>
      <c r="AE131" s="154"/>
      <c r="AF131" s="154"/>
      <c r="AG131" s="154"/>
      <c r="AH131" s="154"/>
      <c r="AI131" s="154"/>
      <c r="AJ131" s="154"/>
      <c r="AK131" s="154"/>
      <c r="AL131" s="154"/>
      <c r="AM131" s="154"/>
      <c r="AN131" s="154"/>
      <c r="AO131" s="154"/>
      <c r="AP131" s="154"/>
      <c r="AQ131" s="154"/>
      <c r="AR131" s="154"/>
      <c r="AS131" s="154"/>
      <c r="AT131" s="154"/>
      <c r="AU131" s="154"/>
      <c r="AV131" s="154"/>
      <c r="AW131" s="154"/>
      <c r="AX131" s="154"/>
      <c r="AY131" s="154"/>
      <c r="AZ131" s="154"/>
      <c r="BA131" s="154"/>
      <c r="BB131" s="154"/>
      <c r="BC131" s="154"/>
      <c r="BD131" s="154"/>
      <c r="BE131" s="154"/>
      <c r="BF131" s="154"/>
      <c r="BG131" s="202">
        <f t="shared" si="38"/>
        <v>0</v>
      </c>
      <c r="BH131" s="37">
        <f t="shared" si="39"/>
        <v>0</v>
      </c>
    </row>
    <row r="132" spans="3:60" ht="20.149999999999999" customHeight="1" x14ac:dyDescent="0.3">
      <c r="C132" s="105"/>
      <c r="D132" s="35"/>
      <c r="E132" s="35"/>
      <c r="F132" s="35"/>
      <c r="G132" s="35"/>
      <c r="H132" s="35"/>
      <c r="I132" s="183">
        <f>IFERROR(VLOOKUP(H132,#REF!,8,FALSE),0)</f>
        <v>0</v>
      </c>
      <c r="J132" s="159"/>
      <c r="K132" s="154"/>
      <c r="L132" s="154"/>
      <c r="M132" s="154"/>
      <c r="N132" s="154"/>
      <c r="O132" s="154"/>
      <c r="P132" s="154"/>
      <c r="Q132" s="154"/>
      <c r="R132" s="154"/>
      <c r="S132" s="154"/>
      <c r="T132" s="154"/>
      <c r="U132" s="154"/>
      <c r="V132" s="154"/>
      <c r="W132" s="154"/>
      <c r="X132" s="154"/>
      <c r="Y132" s="154"/>
      <c r="Z132" s="154"/>
      <c r="AA132" s="154"/>
      <c r="AB132" s="154"/>
      <c r="AC132" s="154"/>
      <c r="AD132" s="154"/>
      <c r="AE132" s="154"/>
      <c r="AF132" s="154"/>
      <c r="AG132" s="154"/>
      <c r="AH132" s="154"/>
      <c r="AI132" s="154"/>
      <c r="AJ132" s="154"/>
      <c r="AK132" s="154"/>
      <c r="AL132" s="154"/>
      <c r="AM132" s="154"/>
      <c r="AN132" s="154"/>
      <c r="AO132" s="154"/>
      <c r="AP132" s="154"/>
      <c r="AQ132" s="154"/>
      <c r="AR132" s="154"/>
      <c r="AS132" s="154"/>
      <c r="AT132" s="154"/>
      <c r="AU132" s="154"/>
      <c r="AV132" s="154"/>
      <c r="AW132" s="154"/>
      <c r="AX132" s="154"/>
      <c r="AY132" s="154"/>
      <c r="AZ132" s="154"/>
      <c r="BA132" s="154"/>
      <c r="BB132" s="154"/>
      <c r="BC132" s="154"/>
      <c r="BD132" s="154"/>
      <c r="BE132" s="154"/>
      <c r="BF132" s="154"/>
      <c r="BG132" s="202">
        <f t="shared" si="38"/>
        <v>0</v>
      </c>
      <c r="BH132" s="37">
        <f t="shared" si="39"/>
        <v>0</v>
      </c>
    </row>
    <row r="133" spans="3:60" ht="20.149999999999999" customHeight="1" x14ac:dyDescent="0.3">
      <c r="C133" s="105"/>
      <c r="D133" s="35"/>
      <c r="E133" s="35"/>
      <c r="F133" s="35"/>
      <c r="G133" s="35"/>
      <c r="H133" s="35"/>
      <c r="I133" s="183">
        <f>IFERROR(VLOOKUP(H133,#REF!,8,FALSE),0)</f>
        <v>0</v>
      </c>
      <c r="J133" s="159"/>
      <c r="K133" s="154"/>
      <c r="L133" s="154"/>
      <c r="M133" s="154"/>
      <c r="N133" s="154"/>
      <c r="O133" s="154"/>
      <c r="P133" s="154"/>
      <c r="Q133" s="154"/>
      <c r="R133" s="154"/>
      <c r="S133" s="154"/>
      <c r="T133" s="154"/>
      <c r="U133" s="154"/>
      <c r="V133" s="154"/>
      <c r="W133" s="154"/>
      <c r="X133" s="154"/>
      <c r="Y133" s="154"/>
      <c r="Z133" s="154"/>
      <c r="AA133" s="154"/>
      <c r="AB133" s="154"/>
      <c r="AC133" s="154"/>
      <c r="AD133" s="154"/>
      <c r="AE133" s="154"/>
      <c r="AF133" s="154"/>
      <c r="AG133" s="154"/>
      <c r="AH133" s="154"/>
      <c r="AI133" s="154"/>
      <c r="AJ133" s="154"/>
      <c r="AK133" s="154"/>
      <c r="AL133" s="154"/>
      <c r="AM133" s="154"/>
      <c r="AN133" s="154"/>
      <c r="AO133" s="154"/>
      <c r="AP133" s="154"/>
      <c r="AQ133" s="154"/>
      <c r="AR133" s="154"/>
      <c r="AS133" s="154"/>
      <c r="AT133" s="154"/>
      <c r="AU133" s="154"/>
      <c r="AV133" s="154"/>
      <c r="AW133" s="154"/>
      <c r="AX133" s="154"/>
      <c r="AY133" s="154"/>
      <c r="AZ133" s="154"/>
      <c r="BA133" s="154"/>
      <c r="BB133" s="154"/>
      <c r="BC133" s="154"/>
      <c r="BD133" s="154"/>
      <c r="BE133" s="154"/>
      <c r="BF133" s="154"/>
      <c r="BG133" s="202">
        <f t="shared" si="38"/>
        <v>0</v>
      </c>
      <c r="BH133" s="37">
        <f t="shared" si="39"/>
        <v>0</v>
      </c>
    </row>
    <row r="134" spans="3:60" ht="20.149999999999999" customHeight="1" x14ac:dyDescent="0.3">
      <c r="C134" s="105"/>
      <c r="D134" s="35"/>
      <c r="E134" s="35"/>
      <c r="F134" s="35"/>
      <c r="G134" s="35"/>
      <c r="H134" s="35"/>
      <c r="I134" s="183">
        <f>IFERROR(VLOOKUP(H134,#REF!,8,FALSE),0)</f>
        <v>0</v>
      </c>
      <c r="J134" s="159"/>
      <c r="K134" s="154"/>
      <c r="L134" s="154"/>
      <c r="M134" s="154"/>
      <c r="N134" s="154"/>
      <c r="O134" s="154"/>
      <c r="P134" s="154"/>
      <c r="Q134" s="154"/>
      <c r="R134" s="154"/>
      <c r="S134" s="154"/>
      <c r="T134" s="154"/>
      <c r="U134" s="154"/>
      <c r="V134" s="154"/>
      <c r="W134" s="154"/>
      <c r="X134" s="154"/>
      <c r="Y134" s="154"/>
      <c r="Z134" s="154"/>
      <c r="AA134" s="154"/>
      <c r="AB134" s="154"/>
      <c r="AC134" s="154"/>
      <c r="AD134" s="154"/>
      <c r="AE134" s="154"/>
      <c r="AF134" s="154"/>
      <c r="AG134" s="154"/>
      <c r="AH134" s="154"/>
      <c r="AI134" s="154"/>
      <c r="AJ134" s="154"/>
      <c r="AK134" s="154"/>
      <c r="AL134" s="154"/>
      <c r="AM134" s="154"/>
      <c r="AN134" s="154"/>
      <c r="AO134" s="154"/>
      <c r="AP134" s="154"/>
      <c r="AQ134" s="154"/>
      <c r="AR134" s="154"/>
      <c r="AS134" s="154"/>
      <c r="AT134" s="154"/>
      <c r="AU134" s="154"/>
      <c r="AV134" s="154"/>
      <c r="AW134" s="154"/>
      <c r="AX134" s="154"/>
      <c r="AY134" s="154"/>
      <c r="AZ134" s="154"/>
      <c r="BA134" s="154"/>
      <c r="BB134" s="154"/>
      <c r="BC134" s="154"/>
      <c r="BD134" s="154"/>
      <c r="BE134" s="154"/>
      <c r="BF134" s="154"/>
      <c r="BG134" s="202">
        <f t="shared" si="38"/>
        <v>0</v>
      </c>
      <c r="BH134" s="37">
        <f t="shared" si="39"/>
        <v>0</v>
      </c>
    </row>
    <row r="135" spans="3:60" ht="20.149999999999999" customHeight="1" x14ac:dyDescent="0.3">
      <c r="C135" s="105"/>
      <c r="D135" s="35"/>
      <c r="E135" s="35"/>
      <c r="F135" s="35"/>
      <c r="G135" s="35"/>
      <c r="H135" s="35"/>
      <c r="I135" s="183">
        <f>IFERROR(VLOOKUP(H135,#REF!,8,FALSE),0)</f>
        <v>0</v>
      </c>
      <c r="J135" s="159"/>
      <c r="K135" s="154"/>
      <c r="L135" s="154"/>
      <c r="M135" s="154"/>
      <c r="N135" s="154"/>
      <c r="O135" s="154"/>
      <c r="P135" s="154"/>
      <c r="Q135" s="154"/>
      <c r="R135" s="154"/>
      <c r="S135" s="154"/>
      <c r="T135" s="154"/>
      <c r="U135" s="154"/>
      <c r="V135" s="154"/>
      <c r="W135" s="154"/>
      <c r="X135" s="154"/>
      <c r="Y135" s="154"/>
      <c r="Z135" s="154"/>
      <c r="AA135" s="154"/>
      <c r="AB135" s="154"/>
      <c r="AC135" s="154"/>
      <c r="AD135" s="154"/>
      <c r="AE135" s="154"/>
      <c r="AF135" s="154"/>
      <c r="AG135" s="154"/>
      <c r="AH135" s="154"/>
      <c r="AI135" s="154"/>
      <c r="AJ135" s="154"/>
      <c r="AK135" s="154"/>
      <c r="AL135" s="154"/>
      <c r="AM135" s="154"/>
      <c r="AN135" s="154"/>
      <c r="AO135" s="154"/>
      <c r="AP135" s="154"/>
      <c r="AQ135" s="154"/>
      <c r="AR135" s="154"/>
      <c r="AS135" s="154"/>
      <c r="AT135" s="154"/>
      <c r="AU135" s="154"/>
      <c r="AV135" s="154"/>
      <c r="AW135" s="154"/>
      <c r="AX135" s="154"/>
      <c r="AY135" s="154"/>
      <c r="AZ135" s="154"/>
      <c r="BA135" s="154"/>
      <c r="BB135" s="154"/>
      <c r="BC135" s="154"/>
      <c r="BD135" s="154"/>
      <c r="BE135" s="154"/>
      <c r="BF135" s="154"/>
      <c r="BG135" s="202">
        <f t="shared" si="38"/>
        <v>0</v>
      </c>
      <c r="BH135" s="37">
        <f t="shared" si="39"/>
        <v>0</v>
      </c>
    </row>
    <row r="136" spans="3:60" ht="20.149999999999999" customHeight="1" x14ac:dyDescent="0.3">
      <c r="C136" s="105"/>
      <c r="D136" s="35"/>
      <c r="E136" s="35"/>
      <c r="F136" s="35"/>
      <c r="G136" s="35"/>
      <c r="H136" s="35"/>
      <c r="I136" s="183">
        <f>IFERROR(VLOOKUP(H136,#REF!,8,FALSE),0)</f>
        <v>0</v>
      </c>
      <c r="J136" s="159"/>
      <c r="K136" s="154"/>
      <c r="L136" s="154"/>
      <c r="M136" s="154"/>
      <c r="N136" s="154"/>
      <c r="O136" s="154"/>
      <c r="P136" s="154"/>
      <c r="Q136" s="154"/>
      <c r="R136" s="154"/>
      <c r="S136" s="154"/>
      <c r="T136" s="154"/>
      <c r="U136" s="154"/>
      <c r="V136" s="154"/>
      <c r="W136" s="154"/>
      <c r="X136" s="154"/>
      <c r="Y136" s="154"/>
      <c r="Z136" s="154"/>
      <c r="AA136" s="154"/>
      <c r="AB136" s="154"/>
      <c r="AC136" s="154"/>
      <c r="AD136" s="154"/>
      <c r="AE136" s="154"/>
      <c r="AF136" s="154"/>
      <c r="AG136" s="154"/>
      <c r="AH136" s="154"/>
      <c r="AI136" s="154"/>
      <c r="AJ136" s="154"/>
      <c r="AK136" s="154"/>
      <c r="AL136" s="154"/>
      <c r="AM136" s="154"/>
      <c r="AN136" s="154"/>
      <c r="AO136" s="154"/>
      <c r="AP136" s="154"/>
      <c r="AQ136" s="154"/>
      <c r="AR136" s="154"/>
      <c r="AS136" s="154"/>
      <c r="AT136" s="154"/>
      <c r="AU136" s="154"/>
      <c r="AV136" s="154"/>
      <c r="AW136" s="154"/>
      <c r="AX136" s="154"/>
      <c r="AY136" s="154"/>
      <c r="AZ136" s="154"/>
      <c r="BA136" s="154"/>
      <c r="BB136" s="154"/>
      <c r="BC136" s="154"/>
      <c r="BD136" s="154"/>
      <c r="BE136" s="154"/>
      <c r="BF136" s="154"/>
      <c r="BG136" s="202">
        <f t="shared" si="38"/>
        <v>0</v>
      </c>
      <c r="BH136" s="37">
        <f t="shared" si="39"/>
        <v>0</v>
      </c>
    </row>
    <row r="137" spans="3:60" ht="20.149999999999999" customHeight="1" x14ac:dyDescent="0.3">
      <c r="C137" s="105"/>
      <c r="D137" s="35"/>
      <c r="E137" s="35"/>
      <c r="F137" s="35"/>
      <c r="G137" s="35"/>
      <c r="H137" s="35"/>
      <c r="I137" s="183">
        <f>IFERROR(VLOOKUP(H137,#REF!,8,FALSE),0)</f>
        <v>0</v>
      </c>
      <c r="J137" s="159"/>
      <c r="K137" s="154"/>
      <c r="L137" s="154"/>
      <c r="M137" s="154"/>
      <c r="N137" s="154"/>
      <c r="O137" s="154"/>
      <c r="P137" s="154"/>
      <c r="Q137" s="154"/>
      <c r="R137" s="154"/>
      <c r="S137" s="154"/>
      <c r="T137" s="154"/>
      <c r="U137" s="154"/>
      <c r="V137" s="154"/>
      <c r="W137" s="154"/>
      <c r="X137" s="154"/>
      <c r="Y137" s="154"/>
      <c r="Z137" s="154"/>
      <c r="AA137" s="154"/>
      <c r="AB137" s="154"/>
      <c r="AC137" s="154"/>
      <c r="AD137" s="154"/>
      <c r="AE137" s="154"/>
      <c r="AF137" s="154"/>
      <c r="AG137" s="154"/>
      <c r="AH137" s="154"/>
      <c r="AI137" s="154"/>
      <c r="AJ137" s="154"/>
      <c r="AK137" s="154"/>
      <c r="AL137" s="154"/>
      <c r="AM137" s="154"/>
      <c r="AN137" s="154"/>
      <c r="AO137" s="154"/>
      <c r="AP137" s="154"/>
      <c r="AQ137" s="154"/>
      <c r="AR137" s="154"/>
      <c r="AS137" s="154"/>
      <c r="AT137" s="154"/>
      <c r="AU137" s="154"/>
      <c r="AV137" s="154"/>
      <c r="AW137" s="154"/>
      <c r="AX137" s="154"/>
      <c r="AY137" s="154"/>
      <c r="AZ137" s="154"/>
      <c r="BA137" s="154"/>
      <c r="BB137" s="154"/>
      <c r="BC137" s="154"/>
      <c r="BD137" s="154"/>
      <c r="BE137" s="154"/>
      <c r="BF137" s="154"/>
      <c r="BG137" s="202">
        <f t="shared" si="38"/>
        <v>0</v>
      </c>
      <c r="BH137" s="37">
        <f t="shared" si="39"/>
        <v>0</v>
      </c>
    </row>
    <row r="138" spans="3:60" ht="20.149999999999999" customHeight="1" x14ac:dyDescent="0.3">
      <c r="C138" s="105"/>
      <c r="D138" s="35"/>
      <c r="E138" s="35"/>
      <c r="F138" s="35"/>
      <c r="G138" s="35"/>
      <c r="H138" s="35"/>
      <c r="I138" s="183">
        <f>IFERROR(VLOOKUP(H138,#REF!,8,FALSE),0)</f>
        <v>0</v>
      </c>
      <c r="J138" s="159"/>
      <c r="K138" s="154"/>
      <c r="L138" s="154"/>
      <c r="M138" s="154"/>
      <c r="N138" s="154"/>
      <c r="O138" s="154"/>
      <c r="P138" s="154"/>
      <c r="Q138" s="154"/>
      <c r="R138" s="154"/>
      <c r="S138" s="154"/>
      <c r="T138" s="154"/>
      <c r="U138" s="154"/>
      <c r="V138" s="154"/>
      <c r="W138" s="154"/>
      <c r="X138" s="154"/>
      <c r="Y138" s="154"/>
      <c r="Z138" s="154"/>
      <c r="AA138" s="154"/>
      <c r="AB138" s="154"/>
      <c r="AC138" s="154"/>
      <c r="AD138" s="154"/>
      <c r="AE138" s="154"/>
      <c r="AF138" s="154"/>
      <c r="AG138" s="154"/>
      <c r="AH138" s="154"/>
      <c r="AI138" s="154"/>
      <c r="AJ138" s="154"/>
      <c r="AK138" s="154"/>
      <c r="AL138" s="154"/>
      <c r="AM138" s="154"/>
      <c r="AN138" s="154"/>
      <c r="AO138" s="154"/>
      <c r="AP138" s="154"/>
      <c r="AQ138" s="154"/>
      <c r="AR138" s="154"/>
      <c r="AS138" s="154"/>
      <c r="AT138" s="154"/>
      <c r="AU138" s="154"/>
      <c r="AV138" s="154"/>
      <c r="AW138" s="154"/>
      <c r="AX138" s="154"/>
      <c r="AY138" s="154"/>
      <c r="AZ138" s="154"/>
      <c r="BA138" s="154"/>
      <c r="BB138" s="154"/>
      <c r="BC138" s="154"/>
      <c r="BD138" s="154"/>
      <c r="BE138" s="154"/>
      <c r="BF138" s="154"/>
      <c r="BG138" s="202">
        <f t="shared" si="38"/>
        <v>0</v>
      </c>
      <c r="BH138" s="37">
        <f t="shared" si="39"/>
        <v>0</v>
      </c>
    </row>
    <row r="139" spans="3:60" ht="20.149999999999999" customHeight="1" x14ac:dyDescent="0.3">
      <c r="C139" s="105"/>
      <c r="D139" s="35"/>
      <c r="E139" s="35"/>
      <c r="F139" s="35"/>
      <c r="G139" s="35"/>
      <c r="H139" s="35"/>
      <c r="I139" s="183">
        <f>IFERROR(VLOOKUP(H139,#REF!,8,FALSE),0)</f>
        <v>0</v>
      </c>
      <c r="J139" s="159"/>
      <c r="K139" s="154"/>
      <c r="L139" s="154"/>
      <c r="M139" s="154"/>
      <c r="N139" s="154"/>
      <c r="O139" s="154"/>
      <c r="P139" s="154"/>
      <c r="Q139" s="154"/>
      <c r="R139" s="154"/>
      <c r="S139" s="154"/>
      <c r="T139" s="154"/>
      <c r="U139" s="154"/>
      <c r="V139" s="154"/>
      <c r="W139" s="154"/>
      <c r="X139" s="154"/>
      <c r="Y139" s="154"/>
      <c r="Z139" s="154"/>
      <c r="AA139" s="154"/>
      <c r="AB139" s="154"/>
      <c r="AC139" s="154"/>
      <c r="AD139" s="154"/>
      <c r="AE139" s="154"/>
      <c r="AF139" s="154"/>
      <c r="AG139" s="154"/>
      <c r="AH139" s="154"/>
      <c r="AI139" s="154"/>
      <c r="AJ139" s="154"/>
      <c r="AK139" s="154"/>
      <c r="AL139" s="154"/>
      <c r="AM139" s="154"/>
      <c r="AN139" s="154"/>
      <c r="AO139" s="154"/>
      <c r="AP139" s="154"/>
      <c r="AQ139" s="154"/>
      <c r="AR139" s="154"/>
      <c r="AS139" s="154"/>
      <c r="AT139" s="154"/>
      <c r="AU139" s="154"/>
      <c r="AV139" s="154"/>
      <c r="AW139" s="154"/>
      <c r="AX139" s="154"/>
      <c r="AY139" s="154"/>
      <c r="AZ139" s="154"/>
      <c r="BA139" s="154"/>
      <c r="BB139" s="154"/>
      <c r="BC139" s="154"/>
      <c r="BD139" s="154"/>
      <c r="BE139" s="154"/>
      <c r="BF139" s="154"/>
      <c r="BG139" s="202">
        <f t="shared" si="38"/>
        <v>0</v>
      </c>
      <c r="BH139" s="37">
        <f t="shared" ref="BH139:BH150" si="40">I139*BG139</f>
        <v>0</v>
      </c>
    </row>
    <row r="140" spans="3:60" ht="20.149999999999999" customHeight="1" x14ac:dyDescent="0.3">
      <c r="C140" s="105"/>
      <c r="D140" s="35"/>
      <c r="E140" s="35"/>
      <c r="F140" s="35"/>
      <c r="G140" s="35"/>
      <c r="H140" s="35"/>
      <c r="I140" s="183">
        <f>IFERROR(VLOOKUP(H140,#REF!,8,FALSE),0)</f>
        <v>0</v>
      </c>
      <c r="J140" s="159"/>
      <c r="K140" s="154"/>
      <c r="L140" s="154"/>
      <c r="M140" s="154"/>
      <c r="N140" s="154"/>
      <c r="O140" s="154"/>
      <c r="P140" s="154"/>
      <c r="Q140" s="154"/>
      <c r="R140" s="154"/>
      <c r="S140" s="154"/>
      <c r="T140" s="154"/>
      <c r="U140" s="154"/>
      <c r="V140" s="154"/>
      <c r="W140" s="154"/>
      <c r="X140" s="154"/>
      <c r="Y140" s="154"/>
      <c r="Z140" s="154"/>
      <c r="AA140" s="154"/>
      <c r="AB140" s="154"/>
      <c r="AC140" s="154"/>
      <c r="AD140" s="154"/>
      <c r="AE140" s="154"/>
      <c r="AF140" s="154"/>
      <c r="AG140" s="154"/>
      <c r="AH140" s="154"/>
      <c r="AI140" s="154"/>
      <c r="AJ140" s="154"/>
      <c r="AK140" s="154"/>
      <c r="AL140" s="154"/>
      <c r="AM140" s="154"/>
      <c r="AN140" s="154"/>
      <c r="AO140" s="154"/>
      <c r="AP140" s="154"/>
      <c r="AQ140" s="154"/>
      <c r="AR140" s="154"/>
      <c r="AS140" s="154"/>
      <c r="AT140" s="154"/>
      <c r="AU140" s="154"/>
      <c r="AV140" s="154"/>
      <c r="AW140" s="154"/>
      <c r="AX140" s="154"/>
      <c r="AY140" s="154"/>
      <c r="AZ140" s="154"/>
      <c r="BA140" s="154"/>
      <c r="BB140" s="154"/>
      <c r="BC140" s="154"/>
      <c r="BD140" s="154"/>
      <c r="BE140" s="154"/>
      <c r="BF140" s="154"/>
      <c r="BG140" s="202">
        <f t="shared" si="38"/>
        <v>0</v>
      </c>
      <c r="BH140" s="37">
        <f t="shared" si="40"/>
        <v>0</v>
      </c>
    </row>
    <row r="141" spans="3:60" ht="20.149999999999999" customHeight="1" x14ac:dyDescent="0.3">
      <c r="C141" s="105"/>
      <c r="D141" s="35"/>
      <c r="E141" s="35"/>
      <c r="F141" s="35"/>
      <c r="G141" s="35"/>
      <c r="H141" s="35"/>
      <c r="I141" s="183">
        <f>IFERROR(VLOOKUP(H141,#REF!,8,FALSE),0)</f>
        <v>0</v>
      </c>
      <c r="J141" s="159"/>
      <c r="K141" s="154"/>
      <c r="L141" s="154"/>
      <c r="M141" s="154"/>
      <c r="N141" s="154"/>
      <c r="O141" s="154"/>
      <c r="P141" s="154"/>
      <c r="Q141" s="154"/>
      <c r="R141" s="154"/>
      <c r="S141" s="154"/>
      <c r="T141" s="154"/>
      <c r="U141" s="154"/>
      <c r="V141" s="154"/>
      <c r="W141" s="154"/>
      <c r="X141" s="154"/>
      <c r="Y141" s="154"/>
      <c r="Z141" s="154"/>
      <c r="AA141" s="154"/>
      <c r="AB141" s="154"/>
      <c r="AC141" s="154"/>
      <c r="AD141" s="154"/>
      <c r="AE141" s="154"/>
      <c r="AF141" s="154"/>
      <c r="AG141" s="154"/>
      <c r="AH141" s="154"/>
      <c r="AI141" s="154"/>
      <c r="AJ141" s="154"/>
      <c r="AK141" s="154"/>
      <c r="AL141" s="154"/>
      <c r="AM141" s="154"/>
      <c r="AN141" s="154"/>
      <c r="AO141" s="154"/>
      <c r="AP141" s="154"/>
      <c r="AQ141" s="154"/>
      <c r="AR141" s="154"/>
      <c r="AS141" s="154"/>
      <c r="AT141" s="154"/>
      <c r="AU141" s="154"/>
      <c r="AV141" s="154"/>
      <c r="AW141" s="154"/>
      <c r="AX141" s="154"/>
      <c r="AY141" s="154"/>
      <c r="AZ141" s="154"/>
      <c r="BA141" s="154"/>
      <c r="BB141" s="154"/>
      <c r="BC141" s="154"/>
      <c r="BD141" s="154"/>
      <c r="BE141" s="154"/>
      <c r="BF141" s="154"/>
      <c r="BG141" s="202">
        <f t="shared" ref="BG141:BG150" si="41">SUM(J141:BF141)</f>
        <v>0</v>
      </c>
      <c r="BH141" s="37">
        <f t="shared" si="40"/>
        <v>0</v>
      </c>
    </row>
    <row r="142" spans="3:60" ht="20.149999999999999" customHeight="1" x14ac:dyDescent="0.3">
      <c r="C142" s="105"/>
      <c r="D142" s="35"/>
      <c r="E142" s="35"/>
      <c r="F142" s="35"/>
      <c r="G142" s="35"/>
      <c r="H142" s="35"/>
      <c r="I142" s="183">
        <f>IFERROR(VLOOKUP(H142,#REF!,8,FALSE),0)</f>
        <v>0</v>
      </c>
      <c r="J142" s="159"/>
      <c r="K142" s="154"/>
      <c r="L142" s="154"/>
      <c r="M142" s="154"/>
      <c r="N142" s="154"/>
      <c r="O142" s="154"/>
      <c r="P142" s="154"/>
      <c r="Q142" s="154"/>
      <c r="R142" s="154"/>
      <c r="S142" s="154"/>
      <c r="T142" s="154"/>
      <c r="U142" s="154"/>
      <c r="V142" s="154"/>
      <c r="W142" s="154"/>
      <c r="X142" s="154"/>
      <c r="Y142" s="154"/>
      <c r="Z142" s="154"/>
      <c r="AA142" s="154"/>
      <c r="AB142" s="154"/>
      <c r="AC142" s="154"/>
      <c r="AD142" s="154"/>
      <c r="AE142" s="154"/>
      <c r="AF142" s="154"/>
      <c r="AG142" s="154"/>
      <c r="AH142" s="154"/>
      <c r="AI142" s="154"/>
      <c r="AJ142" s="154"/>
      <c r="AK142" s="154"/>
      <c r="AL142" s="154"/>
      <c r="AM142" s="154"/>
      <c r="AN142" s="154"/>
      <c r="AO142" s="154"/>
      <c r="AP142" s="154"/>
      <c r="AQ142" s="154"/>
      <c r="AR142" s="154"/>
      <c r="AS142" s="154"/>
      <c r="AT142" s="154"/>
      <c r="AU142" s="154"/>
      <c r="AV142" s="154"/>
      <c r="AW142" s="154"/>
      <c r="AX142" s="154"/>
      <c r="AY142" s="154"/>
      <c r="AZ142" s="154"/>
      <c r="BA142" s="154"/>
      <c r="BB142" s="154"/>
      <c r="BC142" s="154"/>
      <c r="BD142" s="154"/>
      <c r="BE142" s="154"/>
      <c r="BF142" s="154"/>
      <c r="BG142" s="202">
        <f t="shared" si="41"/>
        <v>0</v>
      </c>
      <c r="BH142" s="37">
        <f t="shared" si="40"/>
        <v>0</v>
      </c>
    </row>
    <row r="143" spans="3:60" ht="20.149999999999999" customHeight="1" x14ac:dyDescent="0.3">
      <c r="C143" s="105"/>
      <c r="D143" s="35"/>
      <c r="E143" s="35"/>
      <c r="F143" s="35"/>
      <c r="G143" s="35"/>
      <c r="H143" s="35"/>
      <c r="I143" s="183">
        <f>IFERROR(VLOOKUP(H143,#REF!,8,FALSE),0)</f>
        <v>0</v>
      </c>
      <c r="J143" s="159"/>
      <c r="K143" s="154"/>
      <c r="L143" s="154"/>
      <c r="M143" s="154"/>
      <c r="N143" s="154"/>
      <c r="O143" s="154"/>
      <c r="P143" s="154"/>
      <c r="Q143" s="154"/>
      <c r="R143" s="154"/>
      <c r="S143" s="154"/>
      <c r="T143" s="154"/>
      <c r="U143" s="154"/>
      <c r="V143" s="154"/>
      <c r="W143" s="154"/>
      <c r="X143" s="154"/>
      <c r="Y143" s="154"/>
      <c r="Z143" s="154"/>
      <c r="AA143" s="154"/>
      <c r="AB143" s="154"/>
      <c r="AC143" s="154"/>
      <c r="AD143" s="154"/>
      <c r="AE143" s="154"/>
      <c r="AF143" s="154"/>
      <c r="AG143" s="154"/>
      <c r="AH143" s="154"/>
      <c r="AI143" s="154"/>
      <c r="AJ143" s="154"/>
      <c r="AK143" s="154"/>
      <c r="AL143" s="154"/>
      <c r="AM143" s="154"/>
      <c r="AN143" s="154"/>
      <c r="AO143" s="154"/>
      <c r="AP143" s="154"/>
      <c r="AQ143" s="154"/>
      <c r="AR143" s="154"/>
      <c r="AS143" s="154"/>
      <c r="AT143" s="154"/>
      <c r="AU143" s="154"/>
      <c r="AV143" s="154"/>
      <c r="AW143" s="154"/>
      <c r="AX143" s="154"/>
      <c r="AY143" s="154"/>
      <c r="AZ143" s="154"/>
      <c r="BA143" s="154"/>
      <c r="BB143" s="154"/>
      <c r="BC143" s="154"/>
      <c r="BD143" s="154"/>
      <c r="BE143" s="154"/>
      <c r="BF143" s="154"/>
      <c r="BG143" s="202">
        <f t="shared" si="41"/>
        <v>0</v>
      </c>
      <c r="BH143" s="37">
        <f t="shared" si="40"/>
        <v>0</v>
      </c>
    </row>
    <row r="144" spans="3:60" ht="20.149999999999999" customHeight="1" x14ac:dyDescent="0.3">
      <c r="C144" s="105"/>
      <c r="D144" s="35"/>
      <c r="E144" s="35"/>
      <c r="F144" s="35"/>
      <c r="G144" s="35"/>
      <c r="H144" s="35"/>
      <c r="I144" s="183">
        <f>IFERROR(VLOOKUP(H144,#REF!,8,FALSE),0)</f>
        <v>0</v>
      </c>
      <c r="J144" s="159"/>
      <c r="K144" s="154"/>
      <c r="L144" s="154"/>
      <c r="M144" s="154"/>
      <c r="N144" s="154"/>
      <c r="O144" s="154"/>
      <c r="P144" s="154"/>
      <c r="Q144" s="154"/>
      <c r="R144" s="154"/>
      <c r="S144" s="154"/>
      <c r="T144" s="154"/>
      <c r="U144" s="154"/>
      <c r="V144" s="154"/>
      <c r="W144" s="154"/>
      <c r="X144" s="154"/>
      <c r="Y144" s="154"/>
      <c r="Z144" s="154"/>
      <c r="AA144" s="154"/>
      <c r="AB144" s="154"/>
      <c r="AC144" s="154"/>
      <c r="AD144" s="154"/>
      <c r="AE144" s="154"/>
      <c r="AF144" s="154"/>
      <c r="AG144" s="154"/>
      <c r="AH144" s="154"/>
      <c r="AI144" s="154"/>
      <c r="AJ144" s="154"/>
      <c r="AK144" s="154"/>
      <c r="AL144" s="154"/>
      <c r="AM144" s="154"/>
      <c r="AN144" s="154"/>
      <c r="AO144" s="154"/>
      <c r="AP144" s="154"/>
      <c r="AQ144" s="154"/>
      <c r="AR144" s="154"/>
      <c r="AS144" s="154"/>
      <c r="AT144" s="154"/>
      <c r="AU144" s="154"/>
      <c r="AV144" s="154"/>
      <c r="AW144" s="154"/>
      <c r="AX144" s="154"/>
      <c r="AY144" s="154"/>
      <c r="AZ144" s="154"/>
      <c r="BA144" s="154"/>
      <c r="BB144" s="154"/>
      <c r="BC144" s="154"/>
      <c r="BD144" s="154"/>
      <c r="BE144" s="154"/>
      <c r="BF144" s="154"/>
      <c r="BG144" s="202">
        <f t="shared" si="41"/>
        <v>0</v>
      </c>
      <c r="BH144" s="37">
        <f t="shared" si="40"/>
        <v>0</v>
      </c>
    </row>
    <row r="145" spans="3:60" ht="20.149999999999999" customHeight="1" x14ac:dyDescent="0.3">
      <c r="C145" s="105"/>
      <c r="D145" s="35"/>
      <c r="E145" s="35"/>
      <c r="F145" s="35"/>
      <c r="G145" s="35"/>
      <c r="H145" s="35"/>
      <c r="I145" s="183">
        <f>IFERROR(VLOOKUP(H145,#REF!,8,FALSE),0)</f>
        <v>0</v>
      </c>
      <c r="J145" s="159"/>
      <c r="K145" s="154"/>
      <c r="L145" s="154"/>
      <c r="M145" s="154"/>
      <c r="N145" s="154"/>
      <c r="O145" s="154"/>
      <c r="P145" s="154"/>
      <c r="Q145" s="154"/>
      <c r="R145" s="154"/>
      <c r="S145" s="154"/>
      <c r="T145" s="154"/>
      <c r="U145" s="154"/>
      <c r="V145" s="154"/>
      <c r="W145" s="154"/>
      <c r="X145" s="154"/>
      <c r="Y145" s="154"/>
      <c r="Z145" s="154"/>
      <c r="AA145" s="154"/>
      <c r="AB145" s="154"/>
      <c r="AC145" s="154"/>
      <c r="AD145" s="154"/>
      <c r="AE145" s="154"/>
      <c r="AF145" s="154"/>
      <c r="AG145" s="154"/>
      <c r="AH145" s="154"/>
      <c r="AI145" s="154"/>
      <c r="AJ145" s="154"/>
      <c r="AK145" s="154"/>
      <c r="AL145" s="154"/>
      <c r="AM145" s="154"/>
      <c r="AN145" s="154"/>
      <c r="AO145" s="154"/>
      <c r="AP145" s="154"/>
      <c r="AQ145" s="154"/>
      <c r="AR145" s="154"/>
      <c r="AS145" s="154"/>
      <c r="AT145" s="154"/>
      <c r="AU145" s="154"/>
      <c r="AV145" s="154"/>
      <c r="AW145" s="154"/>
      <c r="AX145" s="154"/>
      <c r="AY145" s="154"/>
      <c r="AZ145" s="154"/>
      <c r="BA145" s="154"/>
      <c r="BB145" s="154"/>
      <c r="BC145" s="154"/>
      <c r="BD145" s="154"/>
      <c r="BE145" s="154"/>
      <c r="BF145" s="154"/>
      <c r="BG145" s="202">
        <f t="shared" si="41"/>
        <v>0</v>
      </c>
      <c r="BH145" s="37">
        <f t="shared" si="40"/>
        <v>0</v>
      </c>
    </row>
    <row r="146" spans="3:60" ht="20.149999999999999" customHeight="1" x14ac:dyDescent="0.3">
      <c r="C146" s="105"/>
      <c r="D146" s="35"/>
      <c r="E146" s="35"/>
      <c r="F146" s="35"/>
      <c r="G146" s="35"/>
      <c r="H146" s="35"/>
      <c r="I146" s="183">
        <f>IFERROR(VLOOKUP(H146,#REF!,8,FALSE),0)</f>
        <v>0</v>
      </c>
      <c r="J146" s="159"/>
      <c r="K146" s="154"/>
      <c r="L146" s="154"/>
      <c r="M146" s="154"/>
      <c r="N146" s="154"/>
      <c r="O146" s="154"/>
      <c r="P146" s="154"/>
      <c r="Q146" s="154"/>
      <c r="R146" s="154"/>
      <c r="S146" s="154"/>
      <c r="T146" s="154"/>
      <c r="U146" s="154"/>
      <c r="V146" s="154"/>
      <c r="W146" s="154"/>
      <c r="X146" s="154"/>
      <c r="Y146" s="154"/>
      <c r="Z146" s="154"/>
      <c r="AA146" s="154"/>
      <c r="AB146" s="154"/>
      <c r="AC146" s="154"/>
      <c r="AD146" s="154"/>
      <c r="AE146" s="154"/>
      <c r="AF146" s="154"/>
      <c r="AG146" s="154"/>
      <c r="AH146" s="154"/>
      <c r="AI146" s="154"/>
      <c r="AJ146" s="154"/>
      <c r="AK146" s="154"/>
      <c r="AL146" s="154"/>
      <c r="AM146" s="154"/>
      <c r="AN146" s="154"/>
      <c r="AO146" s="154"/>
      <c r="AP146" s="154"/>
      <c r="AQ146" s="154"/>
      <c r="AR146" s="154"/>
      <c r="AS146" s="154"/>
      <c r="AT146" s="154"/>
      <c r="AU146" s="154"/>
      <c r="AV146" s="154"/>
      <c r="AW146" s="154"/>
      <c r="AX146" s="154"/>
      <c r="AY146" s="154"/>
      <c r="AZ146" s="154"/>
      <c r="BA146" s="154"/>
      <c r="BB146" s="154"/>
      <c r="BC146" s="154"/>
      <c r="BD146" s="154"/>
      <c r="BE146" s="154"/>
      <c r="BF146" s="154"/>
      <c r="BG146" s="202">
        <f t="shared" si="41"/>
        <v>0</v>
      </c>
      <c r="BH146" s="37">
        <f t="shared" si="40"/>
        <v>0</v>
      </c>
    </row>
    <row r="147" spans="3:60" ht="20.149999999999999" customHeight="1" x14ac:dyDescent="0.3">
      <c r="C147" s="105"/>
      <c r="D147" s="35"/>
      <c r="E147" s="35"/>
      <c r="F147" s="35"/>
      <c r="G147" s="35"/>
      <c r="H147" s="35"/>
      <c r="I147" s="183">
        <f>IFERROR(VLOOKUP(H147,#REF!,8,FALSE),0)</f>
        <v>0</v>
      </c>
      <c r="J147" s="159"/>
      <c r="K147" s="154"/>
      <c r="L147" s="154"/>
      <c r="M147" s="154"/>
      <c r="N147" s="154"/>
      <c r="O147" s="154"/>
      <c r="P147" s="154"/>
      <c r="Q147" s="154"/>
      <c r="R147" s="154"/>
      <c r="S147" s="154"/>
      <c r="T147" s="154"/>
      <c r="U147" s="154"/>
      <c r="V147" s="154"/>
      <c r="W147" s="154"/>
      <c r="X147" s="154"/>
      <c r="Y147" s="154"/>
      <c r="Z147" s="154"/>
      <c r="AA147" s="154"/>
      <c r="AB147" s="154"/>
      <c r="AC147" s="154"/>
      <c r="AD147" s="154"/>
      <c r="AE147" s="154"/>
      <c r="AF147" s="154"/>
      <c r="AG147" s="154"/>
      <c r="AH147" s="154"/>
      <c r="AI147" s="154"/>
      <c r="AJ147" s="154"/>
      <c r="AK147" s="154"/>
      <c r="AL147" s="154"/>
      <c r="AM147" s="154"/>
      <c r="AN147" s="154"/>
      <c r="AO147" s="154"/>
      <c r="AP147" s="154"/>
      <c r="AQ147" s="154"/>
      <c r="AR147" s="154"/>
      <c r="AS147" s="154"/>
      <c r="AT147" s="154"/>
      <c r="AU147" s="154"/>
      <c r="AV147" s="154"/>
      <c r="AW147" s="154"/>
      <c r="AX147" s="154"/>
      <c r="AY147" s="154"/>
      <c r="AZ147" s="154"/>
      <c r="BA147" s="154"/>
      <c r="BB147" s="154"/>
      <c r="BC147" s="154"/>
      <c r="BD147" s="154"/>
      <c r="BE147" s="154"/>
      <c r="BF147" s="154"/>
      <c r="BG147" s="202">
        <f t="shared" si="41"/>
        <v>0</v>
      </c>
      <c r="BH147" s="37">
        <f t="shared" si="40"/>
        <v>0</v>
      </c>
    </row>
    <row r="148" spans="3:60" ht="20.149999999999999" customHeight="1" x14ac:dyDescent="0.3">
      <c r="C148" s="105"/>
      <c r="D148" s="35"/>
      <c r="E148" s="35"/>
      <c r="F148" s="35"/>
      <c r="G148" s="35"/>
      <c r="H148" s="35"/>
      <c r="I148" s="183">
        <f>IFERROR(VLOOKUP(H148,#REF!,8,FALSE),0)</f>
        <v>0</v>
      </c>
      <c r="J148" s="159"/>
      <c r="K148" s="154"/>
      <c r="L148" s="154"/>
      <c r="M148" s="154"/>
      <c r="N148" s="154"/>
      <c r="O148" s="154"/>
      <c r="P148" s="154"/>
      <c r="Q148" s="154"/>
      <c r="R148" s="154"/>
      <c r="S148" s="154"/>
      <c r="T148" s="154"/>
      <c r="U148" s="154"/>
      <c r="V148" s="154"/>
      <c r="W148" s="154"/>
      <c r="X148" s="154"/>
      <c r="Y148" s="154"/>
      <c r="Z148" s="154"/>
      <c r="AA148" s="154"/>
      <c r="AB148" s="154"/>
      <c r="AC148" s="154"/>
      <c r="AD148" s="154"/>
      <c r="AE148" s="154"/>
      <c r="AF148" s="154"/>
      <c r="AG148" s="154"/>
      <c r="AH148" s="154"/>
      <c r="AI148" s="154"/>
      <c r="AJ148" s="154"/>
      <c r="AK148" s="154"/>
      <c r="AL148" s="154"/>
      <c r="AM148" s="154"/>
      <c r="AN148" s="154"/>
      <c r="AO148" s="154"/>
      <c r="AP148" s="154"/>
      <c r="AQ148" s="154"/>
      <c r="AR148" s="154"/>
      <c r="AS148" s="154"/>
      <c r="AT148" s="154"/>
      <c r="AU148" s="154"/>
      <c r="AV148" s="154"/>
      <c r="AW148" s="154"/>
      <c r="AX148" s="154"/>
      <c r="AY148" s="154"/>
      <c r="AZ148" s="154"/>
      <c r="BA148" s="154"/>
      <c r="BB148" s="154"/>
      <c r="BC148" s="154"/>
      <c r="BD148" s="154"/>
      <c r="BE148" s="154"/>
      <c r="BF148" s="154"/>
      <c r="BG148" s="202">
        <f t="shared" si="41"/>
        <v>0</v>
      </c>
      <c r="BH148" s="37">
        <f t="shared" si="40"/>
        <v>0</v>
      </c>
    </row>
    <row r="149" spans="3:60" ht="20.149999999999999" customHeight="1" x14ac:dyDescent="0.3">
      <c r="C149" s="105"/>
      <c r="D149" s="35"/>
      <c r="E149" s="35"/>
      <c r="F149" s="35"/>
      <c r="G149" s="35"/>
      <c r="H149" s="35"/>
      <c r="I149" s="183">
        <f>IFERROR(VLOOKUP(H149,#REF!,8,FALSE),0)</f>
        <v>0</v>
      </c>
      <c r="J149" s="159"/>
      <c r="K149" s="154"/>
      <c r="L149" s="154"/>
      <c r="M149" s="154"/>
      <c r="N149" s="154"/>
      <c r="O149" s="154"/>
      <c r="P149" s="154"/>
      <c r="Q149" s="154"/>
      <c r="R149" s="154"/>
      <c r="S149" s="154"/>
      <c r="T149" s="154"/>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4"/>
      <c r="AP149" s="154"/>
      <c r="AQ149" s="154"/>
      <c r="AR149" s="154"/>
      <c r="AS149" s="154"/>
      <c r="AT149" s="154"/>
      <c r="AU149" s="154"/>
      <c r="AV149" s="154"/>
      <c r="AW149" s="154"/>
      <c r="AX149" s="154"/>
      <c r="AY149" s="154"/>
      <c r="AZ149" s="154"/>
      <c r="BA149" s="154"/>
      <c r="BB149" s="154"/>
      <c r="BC149" s="154"/>
      <c r="BD149" s="154"/>
      <c r="BE149" s="154"/>
      <c r="BF149" s="154"/>
      <c r="BG149" s="202">
        <f t="shared" si="41"/>
        <v>0</v>
      </c>
      <c r="BH149" s="37">
        <f t="shared" si="40"/>
        <v>0</v>
      </c>
    </row>
    <row r="150" spans="3:60" ht="20.149999999999999" customHeight="1" thickBot="1" x14ac:dyDescent="0.35">
      <c r="C150" s="106"/>
      <c r="D150" s="107"/>
      <c r="E150" s="107"/>
      <c r="F150" s="107"/>
      <c r="G150" s="107"/>
      <c r="H150" s="107"/>
      <c r="I150" s="183">
        <f>IFERROR(VLOOKUP(H150,#REF!,8,FALSE),0)</f>
        <v>0</v>
      </c>
      <c r="J150" s="160"/>
      <c r="K150" s="161"/>
      <c r="L150" s="161"/>
      <c r="M150" s="161"/>
      <c r="N150" s="161"/>
      <c r="O150" s="161"/>
      <c r="P150" s="161"/>
      <c r="Q150" s="161"/>
      <c r="R150" s="161"/>
      <c r="S150" s="161"/>
      <c r="T150" s="161"/>
      <c r="U150" s="161"/>
      <c r="V150" s="161"/>
      <c r="W150" s="161"/>
      <c r="X150" s="161"/>
      <c r="Y150" s="161"/>
      <c r="Z150" s="161"/>
      <c r="AA150" s="161"/>
      <c r="AB150" s="161"/>
      <c r="AC150" s="161"/>
      <c r="AD150" s="161"/>
      <c r="AE150" s="161"/>
      <c r="AF150" s="161"/>
      <c r="AG150" s="161"/>
      <c r="AH150" s="161"/>
      <c r="AI150" s="161"/>
      <c r="AJ150" s="161"/>
      <c r="AK150" s="161"/>
      <c r="AL150" s="161"/>
      <c r="AM150" s="161"/>
      <c r="AN150" s="161"/>
      <c r="AO150" s="161"/>
      <c r="AP150" s="161"/>
      <c r="AQ150" s="161"/>
      <c r="AR150" s="161"/>
      <c r="AS150" s="161"/>
      <c r="AT150" s="161"/>
      <c r="AU150" s="161"/>
      <c r="AV150" s="161"/>
      <c r="AW150" s="161"/>
      <c r="AX150" s="161"/>
      <c r="AY150" s="161"/>
      <c r="AZ150" s="161"/>
      <c r="BA150" s="161"/>
      <c r="BB150" s="161"/>
      <c r="BC150" s="161"/>
      <c r="BD150" s="161"/>
      <c r="BE150" s="161"/>
      <c r="BF150" s="161"/>
      <c r="BG150" s="202">
        <f t="shared" si="41"/>
        <v>0</v>
      </c>
      <c r="BH150" s="108">
        <f t="shared" si="40"/>
        <v>0</v>
      </c>
    </row>
  </sheetData>
  <sheetProtection selectLockedCells="1"/>
  <mergeCells count="74">
    <mergeCell ref="BH8:BH10"/>
    <mergeCell ref="AU8:AU10"/>
    <mergeCell ref="AV8:AV10"/>
    <mergeCell ref="AW8:AW10"/>
    <mergeCell ref="AX8:AX10"/>
    <mergeCell ref="AY8:AY10"/>
    <mergeCell ref="AZ8:AZ10"/>
    <mergeCell ref="BA8:BA10"/>
    <mergeCell ref="BB8:BB10"/>
    <mergeCell ref="BC8:BC10"/>
    <mergeCell ref="BD8:BD10"/>
    <mergeCell ref="BE8:BE10"/>
    <mergeCell ref="BF8:BF10"/>
    <mergeCell ref="AE8:AE10"/>
    <mergeCell ref="AF8:AF10"/>
    <mergeCell ref="AG8:AG10"/>
    <mergeCell ref="AT8:AT10"/>
    <mergeCell ref="AH8:AH10"/>
    <mergeCell ref="AI8:AI10"/>
    <mergeCell ref="AJ8:AJ10"/>
    <mergeCell ref="AK8:AK10"/>
    <mergeCell ref="AL8:AL10"/>
    <mergeCell ref="AR8:AR10"/>
    <mergeCell ref="AS8:AS10"/>
    <mergeCell ref="AM8:AM10"/>
    <mergeCell ref="AN8:AN10"/>
    <mergeCell ref="AO8:AO10"/>
    <mergeCell ref="AP8:AP10"/>
    <mergeCell ref="AQ8:AQ10"/>
    <mergeCell ref="M8:M10"/>
    <mergeCell ref="N8:N10"/>
    <mergeCell ref="V8:V10"/>
    <mergeCell ref="W8:W10"/>
    <mergeCell ref="AD8:AD10"/>
    <mergeCell ref="S8:S10"/>
    <mergeCell ref="T8:T10"/>
    <mergeCell ref="X8:X10"/>
    <mergeCell ref="AC8:AC10"/>
    <mergeCell ref="O8:O10"/>
    <mergeCell ref="P8:P10"/>
    <mergeCell ref="Q8:Q10"/>
    <mergeCell ref="R8:R10"/>
    <mergeCell ref="U8:U10"/>
    <mergeCell ref="C2:BH2"/>
    <mergeCell ref="C3:BH3"/>
    <mergeCell ref="Q4:X4"/>
    <mergeCell ref="C4:I4"/>
    <mergeCell ref="BG6:BG7"/>
    <mergeCell ref="BH6:BH7"/>
    <mergeCell ref="C5:I5"/>
    <mergeCell ref="J4:P4"/>
    <mergeCell ref="J5:P5"/>
    <mergeCell ref="Q5:X5"/>
    <mergeCell ref="Y5:AG5"/>
    <mergeCell ref="Y4:AG4"/>
    <mergeCell ref="AH4:AQ4"/>
    <mergeCell ref="AH5:AQ5"/>
    <mergeCell ref="AR4:BH5"/>
    <mergeCell ref="L8:L10"/>
    <mergeCell ref="H8:H10"/>
    <mergeCell ref="I8:I10"/>
    <mergeCell ref="C6:I7"/>
    <mergeCell ref="J8:J10"/>
    <mergeCell ref="K8:K10"/>
    <mergeCell ref="C8:C10"/>
    <mergeCell ref="D8:D10"/>
    <mergeCell ref="E8:E10"/>
    <mergeCell ref="F8:F10"/>
    <mergeCell ref="G8:G10"/>
    <mergeCell ref="J6:BF7"/>
    <mergeCell ref="Y8:Y10"/>
    <mergeCell ref="Z8:Z10"/>
    <mergeCell ref="AA8:AA10"/>
    <mergeCell ref="AB8:AB10"/>
  </mergeCells>
  <dataValidations count="3">
    <dataValidation type="list" allowBlank="1" showInputMessage="1" showErrorMessage="1" sqref="BO1" xr:uid="{00000000-0002-0000-0300-000000000000}">
      <formula1>$BL$1:$BN$1</formula1>
    </dataValidation>
    <dataValidation allowBlank="1" showInputMessage="1" showErrorMessage="1" error="You may only enter up to 24 hours per equipment item per day!" sqref="J11:BF150" xr:uid="{00000000-0002-0000-0300-000001000000}"/>
    <dataValidation type="list" allowBlank="1" showInputMessage="1" showErrorMessage="1" sqref="G11:G150" xr:uid="{D33C0C7E-AA1B-4267-953B-4BA665F3BBB2}">
      <formula1>$BI$4:$BI$5</formula1>
    </dataValidation>
  </dataValidations>
  <printOptions horizontalCentered="1" verticalCentered="1"/>
  <pageMargins left="0.25" right="0.25" top="0.55000000000000004" bottom="0.4" header="0.25" footer="0.19"/>
  <pageSetup paperSize="3" scale="60" orientation="landscape" blackAndWhite="1" r:id="rId1"/>
  <headerFooter alignWithMargins="0">
    <oddFooter>&amp;CFORCE ACCOUNT EQUIPMENT PAGE &amp;P OF &amp;N</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1">
    <tabColor theme="6" tint="0.39997558519241921"/>
  </sheetPr>
  <dimension ref="A1:Q61"/>
  <sheetViews>
    <sheetView showGridLines="0" showZeros="0" zoomScaleNormal="100" zoomScaleSheetLayoutView="100" workbookViewId="0">
      <selection activeCell="E18" sqref="E18"/>
    </sheetView>
  </sheetViews>
  <sheetFormatPr defaultColWidth="9.36328125" defaultRowHeight="12.5" x14ac:dyDescent="0.25"/>
  <cols>
    <col min="1" max="1" width="2.6328125" style="13" customWidth="1"/>
    <col min="2" max="2" width="2.6328125" style="8" customWidth="1"/>
    <col min="3" max="3" width="17.54296875" style="3" customWidth="1"/>
    <col min="4" max="4" width="11.6328125" style="3" customWidth="1"/>
    <col min="5" max="5" width="10.54296875" style="3" customWidth="1"/>
    <col min="6" max="6" width="10" style="3" customWidth="1"/>
    <col min="7" max="7" width="15.36328125" style="3" customWidth="1"/>
    <col min="8" max="8" width="19.54296875" style="3" customWidth="1"/>
    <col min="9" max="9" width="7.6328125" style="3" customWidth="1"/>
    <col min="10" max="10" width="6.6328125" style="3" customWidth="1"/>
    <col min="11" max="11" width="12.453125" style="3" customWidth="1"/>
    <col min="12" max="12" width="12.54296875" style="3" customWidth="1"/>
    <col min="13" max="13" width="11.54296875" style="3" customWidth="1"/>
    <col min="14" max="14" width="15.36328125" style="3" customWidth="1"/>
    <col min="15" max="15" width="5.54296875" style="3" customWidth="1"/>
    <col min="16" max="16" width="16.54296875" style="3" customWidth="1"/>
    <col min="17" max="17" width="9.36328125" style="6"/>
    <col min="18" max="16384" width="9.36328125" style="3"/>
  </cols>
  <sheetData>
    <row r="1" spans="1:17" ht="13" thickBot="1" x14ac:dyDescent="0.3">
      <c r="A1" s="16" t="s">
        <v>8</v>
      </c>
      <c r="B1" s="16"/>
      <c r="Q1" s="3"/>
    </row>
    <row r="2" spans="1:17" ht="18.649999999999999" customHeight="1" x14ac:dyDescent="0.4">
      <c r="A2" s="16" t="s">
        <v>8</v>
      </c>
      <c r="B2" s="16"/>
      <c r="C2" s="440" t="s">
        <v>101</v>
      </c>
      <c r="D2" s="441"/>
      <c r="E2" s="441"/>
      <c r="F2" s="441"/>
      <c r="G2" s="441"/>
      <c r="H2" s="441"/>
      <c r="I2" s="441"/>
      <c r="J2" s="441"/>
      <c r="K2" s="441"/>
      <c r="L2" s="441"/>
      <c r="M2" s="441"/>
      <c r="N2" s="442"/>
      <c r="Q2" s="3"/>
    </row>
    <row r="3" spans="1:17" ht="21" customHeight="1" thickBot="1" x14ac:dyDescent="0.45">
      <c r="A3" s="16" t="s">
        <v>8</v>
      </c>
      <c r="B3" s="16"/>
      <c r="C3" s="443" t="s">
        <v>100</v>
      </c>
      <c r="D3" s="444"/>
      <c r="E3" s="444"/>
      <c r="F3" s="444"/>
      <c r="G3" s="444"/>
      <c r="H3" s="444"/>
      <c r="I3" s="444"/>
      <c r="J3" s="444"/>
      <c r="K3" s="444"/>
      <c r="L3" s="444"/>
      <c r="M3" s="444"/>
      <c r="N3" s="445"/>
      <c r="Q3" s="3"/>
    </row>
    <row r="4" spans="1:17" s="14" customFormat="1" ht="19.5" customHeight="1" x14ac:dyDescent="0.25">
      <c r="A4" s="15" t="s">
        <v>8</v>
      </c>
      <c r="B4" s="15"/>
      <c r="C4" s="454" t="s">
        <v>11</v>
      </c>
      <c r="D4" s="455"/>
      <c r="E4" s="455"/>
      <c r="F4" s="456"/>
      <c r="G4" s="446" t="s">
        <v>62</v>
      </c>
      <c r="H4" s="447"/>
      <c r="I4" s="446" t="s">
        <v>13</v>
      </c>
      <c r="J4" s="447"/>
      <c r="K4" s="448" t="s">
        <v>43</v>
      </c>
      <c r="L4" s="446"/>
      <c r="M4" s="446"/>
      <c r="N4" s="449"/>
    </row>
    <row r="5" spans="1:17" ht="19.5" customHeight="1" x14ac:dyDescent="0.25">
      <c r="A5" s="16" t="s">
        <v>8</v>
      </c>
      <c r="B5" s="16"/>
      <c r="C5" s="457"/>
      <c r="D5" s="458"/>
      <c r="E5" s="458"/>
      <c r="F5" s="459"/>
      <c r="G5" s="458"/>
      <c r="H5" s="459"/>
      <c r="I5" s="450"/>
      <c r="J5" s="451"/>
      <c r="K5" s="452" t="s">
        <v>121</v>
      </c>
      <c r="L5" s="450"/>
      <c r="M5" s="450"/>
      <c r="N5" s="453"/>
      <c r="Q5" s="3"/>
    </row>
    <row r="6" spans="1:17" ht="19.5" hidden="1" customHeight="1" x14ac:dyDescent="0.25">
      <c r="A6" s="16"/>
      <c r="B6" s="16"/>
      <c r="C6" s="463" t="s">
        <v>53</v>
      </c>
      <c r="D6" s="464"/>
      <c r="E6" s="464"/>
      <c r="F6" s="464"/>
      <c r="G6" s="464"/>
      <c r="H6" s="464"/>
      <c r="I6" s="464"/>
      <c r="J6" s="464"/>
      <c r="K6" s="464"/>
      <c r="L6" s="464"/>
      <c r="M6" s="464"/>
      <c r="N6" s="465"/>
      <c r="Q6" s="3"/>
    </row>
    <row r="7" spans="1:17" ht="78" hidden="1" customHeight="1" x14ac:dyDescent="0.25">
      <c r="A7" s="16" t="s">
        <v>8</v>
      </c>
      <c r="B7" s="16"/>
      <c r="C7" s="466"/>
      <c r="D7" s="467"/>
      <c r="E7" s="467"/>
      <c r="F7" s="467"/>
      <c r="G7" s="467"/>
      <c r="H7" s="467"/>
      <c r="I7" s="467"/>
      <c r="J7" s="467"/>
      <c r="K7" s="467"/>
      <c r="L7" s="467"/>
      <c r="M7" s="467"/>
      <c r="N7" s="468"/>
      <c r="Q7" s="3"/>
    </row>
    <row r="8" spans="1:17" ht="23.25" customHeight="1" x14ac:dyDescent="0.25">
      <c r="A8" s="16"/>
      <c r="B8" s="16"/>
      <c r="C8" s="460" t="s">
        <v>65</v>
      </c>
      <c r="D8" s="461"/>
      <c r="E8" s="461"/>
      <c r="F8" s="461"/>
      <c r="G8" s="461"/>
      <c r="H8" s="461"/>
      <c r="I8" s="461"/>
      <c r="J8" s="461"/>
      <c r="K8" s="461"/>
      <c r="L8" s="461"/>
      <c r="M8" s="462"/>
      <c r="N8" s="111" t="s">
        <v>14</v>
      </c>
      <c r="O8" s="16" t="s">
        <v>108</v>
      </c>
      <c r="Q8" s="3"/>
    </row>
    <row r="9" spans="1:17" ht="25.5" customHeight="1" x14ac:dyDescent="0.25">
      <c r="A9" s="16" t="s">
        <v>8</v>
      </c>
      <c r="B9" s="16"/>
      <c r="C9" s="96" t="s">
        <v>57</v>
      </c>
      <c r="D9" s="95" t="s">
        <v>114</v>
      </c>
      <c r="E9" s="93" t="s">
        <v>83</v>
      </c>
      <c r="F9" s="469" t="s">
        <v>96</v>
      </c>
      <c r="G9" s="469"/>
      <c r="H9" s="470"/>
      <c r="I9" s="93" t="s">
        <v>55</v>
      </c>
      <c r="J9" s="93" t="s">
        <v>16</v>
      </c>
      <c r="K9" s="92" t="s">
        <v>1</v>
      </c>
      <c r="L9" s="94" t="s">
        <v>54</v>
      </c>
      <c r="M9" s="94" t="s">
        <v>56</v>
      </c>
      <c r="N9" s="97">
        <f>SUM(N10:N59)</f>
        <v>0</v>
      </c>
      <c r="O9" s="16" t="s">
        <v>109</v>
      </c>
      <c r="Q9" s="3"/>
    </row>
    <row r="10" spans="1:17" s="4" customFormat="1" ht="25.25" customHeight="1" x14ac:dyDescent="0.3">
      <c r="A10" s="17" t="str">
        <f t="shared" ref="A10:A41" si="0">IF(AND(D10="",E10="",J10="",I10="",K10=""),"E","T")</f>
        <v>E</v>
      </c>
      <c r="B10" s="17"/>
      <c r="C10" s="169"/>
      <c r="D10" s="168"/>
      <c r="E10" s="190"/>
      <c r="F10" s="435"/>
      <c r="G10" s="436"/>
      <c r="H10" s="437"/>
      <c r="I10" s="134"/>
      <c r="J10" s="137"/>
      <c r="K10" s="135"/>
      <c r="L10" s="170"/>
      <c r="M10" s="165"/>
      <c r="N10" s="98">
        <f t="shared" ref="N10:N41" si="1">I10*K10</f>
        <v>0</v>
      </c>
      <c r="P10" s="3"/>
    </row>
    <row r="11" spans="1:17" ht="25.25" customHeight="1" x14ac:dyDescent="0.3">
      <c r="A11" s="17" t="str">
        <f t="shared" si="0"/>
        <v>E</v>
      </c>
      <c r="B11" s="16"/>
      <c r="C11" s="169"/>
      <c r="D11" s="168"/>
      <c r="E11" s="190"/>
      <c r="F11" s="435"/>
      <c r="G11" s="436"/>
      <c r="H11" s="437"/>
      <c r="I11" s="136"/>
      <c r="J11" s="137"/>
      <c r="K11" s="135"/>
      <c r="L11" s="170"/>
      <c r="M11" s="165"/>
      <c r="N11" s="98">
        <f t="shared" si="1"/>
        <v>0</v>
      </c>
      <c r="Q11" s="3"/>
    </row>
    <row r="12" spans="1:17" ht="25.25" customHeight="1" x14ac:dyDescent="0.3">
      <c r="A12" s="17" t="str">
        <f t="shared" si="0"/>
        <v>E</v>
      </c>
      <c r="B12" s="16"/>
      <c r="C12" s="169"/>
      <c r="D12" s="168"/>
      <c r="E12" s="190"/>
      <c r="F12" s="435"/>
      <c r="G12" s="436"/>
      <c r="H12" s="437"/>
      <c r="I12" s="136"/>
      <c r="J12" s="137"/>
      <c r="K12" s="135"/>
      <c r="L12" s="170"/>
      <c r="M12" s="165"/>
      <c r="N12" s="98">
        <f t="shared" si="1"/>
        <v>0</v>
      </c>
      <c r="Q12" s="3"/>
    </row>
    <row r="13" spans="1:17" ht="25.25" customHeight="1" x14ac:dyDescent="0.3">
      <c r="A13" s="17" t="str">
        <f t="shared" si="0"/>
        <v>E</v>
      </c>
      <c r="B13" s="16"/>
      <c r="C13" s="169"/>
      <c r="D13" s="168"/>
      <c r="E13" s="190"/>
      <c r="F13" s="435"/>
      <c r="G13" s="436"/>
      <c r="H13" s="437"/>
      <c r="I13" s="136"/>
      <c r="J13" s="137"/>
      <c r="K13" s="135"/>
      <c r="L13" s="170"/>
      <c r="M13" s="165"/>
      <c r="N13" s="98">
        <f t="shared" si="1"/>
        <v>0</v>
      </c>
      <c r="Q13" s="3"/>
    </row>
    <row r="14" spans="1:17" ht="25.25" customHeight="1" x14ac:dyDescent="0.3">
      <c r="A14" s="17" t="str">
        <f t="shared" si="0"/>
        <v>E</v>
      </c>
      <c r="B14" s="16"/>
      <c r="C14" s="169"/>
      <c r="D14" s="168"/>
      <c r="E14" s="190"/>
      <c r="F14" s="435"/>
      <c r="G14" s="436"/>
      <c r="H14" s="437"/>
      <c r="I14" s="136"/>
      <c r="J14" s="137"/>
      <c r="K14" s="163"/>
      <c r="L14" s="170"/>
      <c r="M14" s="165"/>
      <c r="N14" s="98">
        <f t="shared" si="1"/>
        <v>0</v>
      </c>
      <c r="Q14" s="3"/>
    </row>
    <row r="15" spans="1:17" ht="25.25" customHeight="1" x14ac:dyDescent="0.3">
      <c r="A15" s="17" t="str">
        <f t="shared" si="0"/>
        <v>E</v>
      </c>
      <c r="B15" s="16"/>
      <c r="C15" s="169"/>
      <c r="D15" s="168"/>
      <c r="E15" s="190"/>
      <c r="F15" s="435"/>
      <c r="G15" s="436"/>
      <c r="H15" s="437"/>
      <c r="I15" s="136"/>
      <c r="J15" s="137"/>
      <c r="K15" s="163"/>
      <c r="L15" s="170"/>
      <c r="M15" s="165"/>
      <c r="N15" s="98">
        <f t="shared" si="1"/>
        <v>0</v>
      </c>
      <c r="Q15" s="3"/>
    </row>
    <row r="16" spans="1:17" ht="25.25" customHeight="1" x14ac:dyDescent="0.3">
      <c r="A16" s="17" t="str">
        <f t="shared" si="0"/>
        <v>E</v>
      </c>
      <c r="B16" s="16"/>
      <c r="C16" s="169"/>
      <c r="D16" s="168"/>
      <c r="E16" s="190"/>
      <c r="F16" s="435"/>
      <c r="G16" s="436"/>
      <c r="H16" s="437"/>
      <c r="I16" s="136"/>
      <c r="J16" s="137"/>
      <c r="K16" s="163"/>
      <c r="L16" s="170"/>
      <c r="M16" s="165"/>
      <c r="N16" s="98">
        <f t="shared" si="1"/>
        <v>0</v>
      </c>
      <c r="Q16" s="3"/>
    </row>
    <row r="17" spans="1:17" ht="25.25" customHeight="1" x14ac:dyDescent="0.3">
      <c r="A17" s="17" t="str">
        <f t="shared" si="0"/>
        <v>E</v>
      </c>
      <c r="B17" s="16"/>
      <c r="C17" s="169"/>
      <c r="D17" s="168"/>
      <c r="E17" s="191"/>
      <c r="F17" s="435"/>
      <c r="G17" s="436"/>
      <c r="H17" s="437"/>
      <c r="I17" s="136"/>
      <c r="J17" s="137"/>
      <c r="K17" s="163"/>
      <c r="L17" s="170"/>
      <c r="M17" s="165"/>
      <c r="N17" s="98">
        <f t="shared" si="1"/>
        <v>0</v>
      </c>
      <c r="Q17" s="3"/>
    </row>
    <row r="18" spans="1:17" ht="25.25" customHeight="1" x14ac:dyDescent="0.3">
      <c r="A18" s="17" t="str">
        <f t="shared" si="0"/>
        <v>E</v>
      </c>
      <c r="B18" s="16"/>
      <c r="C18" s="169"/>
      <c r="D18" s="168"/>
      <c r="E18" s="191"/>
      <c r="F18" s="435"/>
      <c r="G18" s="436"/>
      <c r="H18" s="437"/>
      <c r="I18" s="136"/>
      <c r="J18" s="137"/>
      <c r="K18" s="163"/>
      <c r="L18" s="170"/>
      <c r="M18" s="165"/>
      <c r="N18" s="98">
        <f t="shared" si="1"/>
        <v>0</v>
      </c>
      <c r="Q18" s="3"/>
    </row>
    <row r="19" spans="1:17" ht="25.25" customHeight="1" x14ac:dyDescent="0.3">
      <c r="A19" s="17" t="str">
        <f t="shared" si="0"/>
        <v>E</v>
      </c>
      <c r="B19" s="16"/>
      <c r="C19" s="169"/>
      <c r="D19" s="168"/>
      <c r="E19" s="191"/>
      <c r="F19" s="435"/>
      <c r="G19" s="436"/>
      <c r="H19" s="437"/>
      <c r="I19" s="136"/>
      <c r="J19" s="137"/>
      <c r="K19" s="163"/>
      <c r="L19" s="170"/>
      <c r="M19" s="165"/>
      <c r="N19" s="98">
        <f t="shared" si="1"/>
        <v>0</v>
      </c>
      <c r="Q19" s="3"/>
    </row>
    <row r="20" spans="1:17" ht="25.25" customHeight="1" x14ac:dyDescent="0.3">
      <c r="A20" s="17" t="str">
        <f t="shared" si="0"/>
        <v>E</v>
      </c>
      <c r="B20" s="16"/>
      <c r="C20" s="169"/>
      <c r="D20" s="171"/>
      <c r="E20" s="190"/>
      <c r="F20" s="435"/>
      <c r="G20" s="436"/>
      <c r="H20" s="437"/>
      <c r="I20" s="136"/>
      <c r="J20" s="137"/>
      <c r="K20" s="163"/>
      <c r="L20" s="170"/>
      <c r="M20" s="165"/>
      <c r="N20" s="98">
        <f t="shared" si="1"/>
        <v>0</v>
      </c>
      <c r="Q20" s="3"/>
    </row>
    <row r="21" spans="1:17" ht="25.25" customHeight="1" x14ac:dyDescent="0.3">
      <c r="A21" s="17" t="str">
        <f t="shared" si="0"/>
        <v>E</v>
      </c>
      <c r="B21" s="16"/>
      <c r="C21" s="169"/>
      <c r="D21" s="168"/>
      <c r="E21" s="190"/>
      <c r="F21" s="435"/>
      <c r="G21" s="436"/>
      <c r="H21" s="437"/>
      <c r="I21" s="136"/>
      <c r="J21" s="168"/>
      <c r="K21" s="163"/>
      <c r="L21" s="170"/>
      <c r="M21" s="166"/>
      <c r="N21" s="98">
        <f t="shared" si="1"/>
        <v>0</v>
      </c>
      <c r="Q21" s="3"/>
    </row>
    <row r="22" spans="1:17" ht="25.25" customHeight="1" x14ac:dyDescent="0.3">
      <c r="A22" s="17" t="str">
        <f t="shared" si="0"/>
        <v>E</v>
      </c>
      <c r="B22" s="16"/>
      <c r="C22" s="169"/>
      <c r="D22" s="171"/>
      <c r="E22" s="190"/>
      <c r="F22" s="435"/>
      <c r="G22" s="436"/>
      <c r="H22" s="437"/>
      <c r="I22" s="136"/>
      <c r="J22" s="137"/>
      <c r="K22" s="163"/>
      <c r="L22" s="135"/>
      <c r="M22" s="166"/>
      <c r="N22" s="98">
        <f t="shared" si="1"/>
        <v>0</v>
      </c>
      <c r="Q22" s="3"/>
    </row>
    <row r="23" spans="1:17" ht="25.25" customHeight="1" x14ac:dyDescent="0.3">
      <c r="A23" s="17" t="str">
        <f t="shared" si="0"/>
        <v>E</v>
      </c>
      <c r="B23" s="16"/>
      <c r="C23" s="169"/>
      <c r="D23" s="171"/>
      <c r="E23" s="190"/>
      <c r="F23" s="435"/>
      <c r="G23" s="436"/>
      <c r="H23" s="437"/>
      <c r="I23" s="136"/>
      <c r="J23" s="137"/>
      <c r="K23" s="163"/>
      <c r="L23" s="135"/>
      <c r="M23" s="166"/>
      <c r="N23" s="98">
        <f t="shared" si="1"/>
        <v>0</v>
      </c>
      <c r="Q23" s="3"/>
    </row>
    <row r="24" spans="1:17" ht="25.25" customHeight="1" x14ac:dyDescent="0.3">
      <c r="A24" s="17" t="str">
        <f t="shared" si="0"/>
        <v>E</v>
      </c>
      <c r="B24" s="16"/>
      <c r="C24" s="132"/>
      <c r="D24" s="133"/>
      <c r="E24" s="190"/>
      <c r="F24" s="435"/>
      <c r="G24" s="436"/>
      <c r="H24" s="437"/>
      <c r="I24" s="136"/>
      <c r="J24" s="133"/>
      <c r="K24" s="163"/>
      <c r="L24" s="135"/>
      <c r="M24" s="166"/>
      <c r="N24" s="98">
        <f t="shared" si="1"/>
        <v>0</v>
      </c>
      <c r="Q24" s="3"/>
    </row>
    <row r="25" spans="1:17" ht="25.25" customHeight="1" x14ac:dyDescent="0.3">
      <c r="A25" s="17" t="str">
        <f t="shared" si="0"/>
        <v>E</v>
      </c>
      <c r="B25" s="16"/>
      <c r="C25" s="132"/>
      <c r="D25" s="133"/>
      <c r="E25" s="190"/>
      <c r="F25" s="435"/>
      <c r="G25" s="436"/>
      <c r="H25" s="437"/>
      <c r="I25" s="136"/>
      <c r="J25" s="133"/>
      <c r="K25" s="163"/>
      <c r="L25" s="135"/>
      <c r="M25" s="166"/>
      <c r="N25" s="98">
        <f t="shared" si="1"/>
        <v>0</v>
      </c>
      <c r="Q25" s="3"/>
    </row>
    <row r="26" spans="1:17" ht="25.25" customHeight="1" x14ac:dyDescent="0.3">
      <c r="A26" s="17" t="str">
        <f t="shared" si="0"/>
        <v>E</v>
      </c>
      <c r="B26" s="16"/>
      <c r="C26" s="132"/>
      <c r="D26" s="133"/>
      <c r="E26" s="190"/>
      <c r="F26" s="435"/>
      <c r="G26" s="436"/>
      <c r="H26" s="437"/>
      <c r="I26" s="136"/>
      <c r="J26" s="133"/>
      <c r="K26" s="163"/>
      <c r="L26" s="135"/>
      <c r="M26" s="166"/>
      <c r="N26" s="98">
        <f t="shared" si="1"/>
        <v>0</v>
      </c>
      <c r="Q26" s="3"/>
    </row>
    <row r="27" spans="1:17" ht="25.25" customHeight="1" x14ac:dyDescent="0.3">
      <c r="A27" s="17" t="str">
        <f t="shared" si="0"/>
        <v>E</v>
      </c>
      <c r="B27" s="16"/>
      <c r="C27" s="132"/>
      <c r="D27" s="133"/>
      <c r="E27" s="190"/>
      <c r="F27" s="435"/>
      <c r="G27" s="436"/>
      <c r="H27" s="437"/>
      <c r="I27" s="136"/>
      <c r="J27" s="133"/>
      <c r="K27" s="163"/>
      <c r="L27" s="135"/>
      <c r="M27" s="166"/>
      <c r="N27" s="98">
        <f t="shared" si="1"/>
        <v>0</v>
      </c>
      <c r="Q27" s="3"/>
    </row>
    <row r="28" spans="1:17" ht="25.25" customHeight="1" x14ac:dyDescent="0.3">
      <c r="A28" s="17" t="str">
        <f t="shared" si="0"/>
        <v>E</v>
      </c>
      <c r="B28" s="16"/>
      <c r="C28" s="132"/>
      <c r="D28" s="133"/>
      <c r="E28" s="190"/>
      <c r="F28" s="435"/>
      <c r="G28" s="436"/>
      <c r="H28" s="437"/>
      <c r="I28" s="136"/>
      <c r="J28" s="133"/>
      <c r="K28" s="163"/>
      <c r="L28" s="135"/>
      <c r="M28" s="166"/>
      <c r="N28" s="98">
        <f t="shared" si="1"/>
        <v>0</v>
      </c>
      <c r="Q28" s="3"/>
    </row>
    <row r="29" spans="1:17" ht="25.25" customHeight="1" x14ac:dyDescent="0.3">
      <c r="A29" s="17" t="str">
        <f t="shared" si="0"/>
        <v>E</v>
      </c>
      <c r="B29" s="16"/>
      <c r="C29" s="132"/>
      <c r="D29" s="133"/>
      <c r="E29" s="190"/>
      <c r="F29" s="435"/>
      <c r="G29" s="436"/>
      <c r="H29" s="437"/>
      <c r="I29" s="136"/>
      <c r="J29" s="133"/>
      <c r="K29" s="163"/>
      <c r="L29" s="135"/>
      <c r="M29" s="166"/>
      <c r="N29" s="98">
        <f t="shared" si="1"/>
        <v>0</v>
      </c>
      <c r="Q29" s="3"/>
    </row>
    <row r="30" spans="1:17" ht="25.25" customHeight="1" x14ac:dyDescent="0.3">
      <c r="A30" s="17" t="str">
        <f t="shared" si="0"/>
        <v>E</v>
      </c>
      <c r="B30" s="16"/>
      <c r="C30" s="132"/>
      <c r="D30" s="133"/>
      <c r="E30" s="190"/>
      <c r="F30" s="435"/>
      <c r="G30" s="436"/>
      <c r="H30" s="437"/>
      <c r="I30" s="136"/>
      <c r="J30" s="133"/>
      <c r="K30" s="163"/>
      <c r="L30" s="135"/>
      <c r="M30" s="166"/>
      <c r="N30" s="98">
        <f t="shared" si="1"/>
        <v>0</v>
      </c>
      <c r="Q30" s="3"/>
    </row>
    <row r="31" spans="1:17" ht="25.25" customHeight="1" x14ac:dyDescent="0.3">
      <c r="A31" s="17" t="str">
        <f t="shared" si="0"/>
        <v>E</v>
      </c>
      <c r="B31" s="16"/>
      <c r="C31" s="132"/>
      <c r="D31" s="133"/>
      <c r="E31" s="190"/>
      <c r="F31" s="435"/>
      <c r="G31" s="436"/>
      <c r="H31" s="437"/>
      <c r="I31" s="136"/>
      <c r="J31" s="133"/>
      <c r="K31" s="163"/>
      <c r="L31" s="135"/>
      <c r="M31" s="166"/>
      <c r="N31" s="98">
        <f t="shared" si="1"/>
        <v>0</v>
      </c>
      <c r="Q31" s="3"/>
    </row>
    <row r="32" spans="1:17" ht="25.25" customHeight="1" x14ac:dyDescent="0.3">
      <c r="A32" s="17" t="str">
        <f t="shared" si="0"/>
        <v>E</v>
      </c>
      <c r="B32" s="16"/>
      <c r="C32" s="132"/>
      <c r="D32" s="133"/>
      <c r="E32" s="190"/>
      <c r="F32" s="435"/>
      <c r="G32" s="436"/>
      <c r="H32" s="437"/>
      <c r="I32" s="136"/>
      <c r="J32" s="133"/>
      <c r="K32" s="163"/>
      <c r="L32" s="135"/>
      <c r="M32" s="166"/>
      <c r="N32" s="98">
        <f t="shared" si="1"/>
        <v>0</v>
      </c>
      <c r="Q32" s="3"/>
    </row>
    <row r="33" spans="1:17" ht="25.25" customHeight="1" x14ac:dyDescent="0.3">
      <c r="A33" s="17" t="str">
        <f t="shared" si="0"/>
        <v>E</v>
      </c>
      <c r="B33" s="16"/>
      <c r="C33" s="132"/>
      <c r="D33" s="133"/>
      <c r="E33" s="190"/>
      <c r="F33" s="435"/>
      <c r="G33" s="436"/>
      <c r="H33" s="437"/>
      <c r="I33" s="136"/>
      <c r="J33" s="133"/>
      <c r="K33" s="163"/>
      <c r="L33" s="135"/>
      <c r="M33" s="166"/>
      <c r="N33" s="98">
        <f t="shared" si="1"/>
        <v>0</v>
      </c>
      <c r="Q33" s="3"/>
    </row>
    <row r="34" spans="1:17" ht="25.25" customHeight="1" x14ac:dyDescent="0.3">
      <c r="A34" s="17" t="str">
        <f t="shared" si="0"/>
        <v>E</v>
      </c>
      <c r="B34" s="16"/>
      <c r="C34" s="132"/>
      <c r="D34" s="133"/>
      <c r="E34" s="190"/>
      <c r="F34" s="435"/>
      <c r="G34" s="436"/>
      <c r="H34" s="437"/>
      <c r="I34" s="136"/>
      <c r="J34" s="133"/>
      <c r="K34" s="163"/>
      <c r="L34" s="135"/>
      <c r="M34" s="166"/>
      <c r="N34" s="98">
        <f t="shared" si="1"/>
        <v>0</v>
      </c>
      <c r="Q34" s="3"/>
    </row>
    <row r="35" spans="1:17" ht="25.25" customHeight="1" x14ac:dyDescent="0.3">
      <c r="A35" s="17" t="str">
        <f t="shared" si="0"/>
        <v>E</v>
      </c>
      <c r="B35" s="16"/>
      <c r="C35" s="132"/>
      <c r="D35" s="133"/>
      <c r="E35" s="190"/>
      <c r="F35" s="435"/>
      <c r="G35" s="436"/>
      <c r="H35" s="437"/>
      <c r="I35" s="136"/>
      <c r="J35" s="133"/>
      <c r="K35" s="163"/>
      <c r="L35" s="135"/>
      <c r="M35" s="166"/>
      <c r="N35" s="98">
        <f t="shared" si="1"/>
        <v>0</v>
      </c>
      <c r="Q35" s="3"/>
    </row>
    <row r="36" spans="1:17" ht="25.25" customHeight="1" x14ac:dyDescent="0.3">
      <c r="A36" s="17" t="str">
        <f t="shared" si="0"/>
        <v>E</v>
      </c>
      <c r="B36" s="16"/>
      <c r="C36" s="132"/>
      <c r="D36" s="133"/>
      <c r="E36" s="190"/>
      <c r="F36" s="435"/>
      <c r="G36" s="436"/>
      <c r="H36" s="437"/>
      <c r="I36" s="136"/>
      <c r="J36" s="133"/>
      <c r="K36" s="163"/>
      <c r="L36" s="135"/>
      <c r="M36" s="166"/>
      <c r="N36" s="98">
        <f t="shared" si="1"/>
        <v>0</v>
      </c>
      <c r="Q36" s="3"/>
    </row>
    <row r="37" spans="1:17" ht="25.25" customHeight="1" x14ac:dyDescent="0.3">
      <c r="A37" s="17" t="str">
        <f t="shared" si="0"/>
        <v>E</v>
      </c>
      <c r="B37" s="16"/>
      <c r="C37" s="132"/>
      <c r="D37" s="133"/>
      <c r="E37" s="190"/>
      <c r="F37" s="435"/>
      <c r="G37" s="436"/>
      <c r="H37" s="437"/>
      <c r="I37" s="136"/>
      <c r="J37" s="133"/>
      <c r="K37" s="163"/>
      <c r="L37" s="135"/>
      <c r="M37" s="166"/>
      <c r="N37" s="98">
        <f t="shared" si="1"/>
        <v>0</v>
      </c>
      <c r="Q37" s="3"/>
    </row>
    <row r="38" spans="1:17" ht="25.25" customHeight="1" x14ac:dyDescent="0.3">
      <c r="A38" s="17" t="str">
        <f t="shared" si="0"/>
        <v>E</v>
      </c>
      <c r="B38" s="16"/>
      <c r="C38" s="132"/>
      <c r="D38" s="133"/>
      <c r="E38" s="190"/>
      <c r="F38" s="435"/>
      <c r="G38" s="436"/>
      <c r="H38" s="437"/>
      <c r="I38" s="136"/>
      <c r="J38" s="133"/>
      <c r="K38" s="163"/>
      <c r="L38" s="135"/>
      <c r="M38" s="166"/>
      <c r="N38" s="98">
        <f t="shared" si="1"/>
        <v>0</v>
      </c>
      <c r="Q38" s="3"/>
    </row>
    <row r="39" spans="1:17" ht="25.25" customHeight="1" x14ac:dyDescent="0.3">
      <c r="A39" s="17" t="str">
        <f t="shared" si="0"/>
        <v>E</v>
      </c>
      <c r="B39" s="16"/>
      <c r="C39" s="132"/>
      <c r="D39" s="133"/>
      <c r="E39" s="190"/>
      <c r="F39" s="435"/>
      <c r="G39" s="436"/>
      <c r="H39" s="437"/>
      <c r="I39" s="136"/>
      <c r="J39" s="133"/>
      <c r="K39" s="163"/>
      <c r="L39" s="135"/>
      <c r="M39" s="166"/>
      <c r="N39" s="98">
        <f t="shared" si="1"/>
        <v>0</v>
      </c>
      <c r="Q39" s="3"/>
    </row>
    <row r="40" spans="1:17" ht="25.25" customHeight="1" x14ac:dyDescent="0.3">
      <c r="A40" s="17" t="str">
        <f t="shared" si="0"/>
        <v>E</v>
      </c>
      <c r="B40" s="16"/>
      <c r="C40" s="132"/>
      <c r="D40" s="133"/>
      <c r="E40" s="190"/>
      <c r="F40" s="435"/>
      <c r="G40" s="436"/>
      <c r="H40" s="437"/>
      <c r="I40" s="136"/>
      <c r="J40" s="133"/>
      <c r="K40" s="163"/>
      <c r="L40" s="135"/>
      <c r="M40" s="166"/>
      <c r="N40" s="98">
        <f t="shared" si="1"/>
        <v>0</v>
      </c>
      <c r="Q40" s="3"/>
    </row>
    <row r="41" spans="1:17" ht="25.25" customHeight="1" x14ac:dyDescent="0.3">
      <c r="A41" s="17" t="str">
        <f t="shared" si="0"/>
        <v>E</v>
      </c>
      <c r="B41" s="16"/>
      <c r="C41" s="132"/>
      <c r="D41" s="133"/>
      <c r="E41" s="190"/>
      <c r="F41" s="435"/>
      <c r="G41" s="436"/>
      <c r="H41" s="437"/>
      <c r="I41" s="136"/>
      <c r="J41" s="133"/>
      <c r="K41" s="163"/>
      <c r="L41" s="135"/>
      <c r="M41" s="166"/>
      <c r="N41" s="98">
        <f t="shared" si="1"/>
        <v>0</v>
      </c>
      <c r="Q41" s="3"/>
    </row>
    <row r="42" spans="1:17" ht="25.25" customHeight="1" x14ac:dyDescent="0.3">
      <c r="A42" s="17" t="str">
        <f t="shared" ref="A42:A59" si="2">IF(AND(D42="",E42="",J42="",I42="",K42=""),"E","T")</f>
        <v>E</v>
      </c>
      <c r="B42" s="16"/>
      <c r="C42" s="132"/>
      <c r="D42" s="133"/>
      <c r="E42" s="190"/>
      <c r="F42" s="435"/>
      <c r="G42" s="436"/>
      <c r="H42" s="437"/>
      <c r="I42" s="136"/>
      <c r="J42" s="133"/>
      <c r="K42" s="163"/>
      <c r="L42" s="135"/>
      <c r="M42" s="166"/>
      <c r="N42" s="98">
        <f t="shared" ref="N42:N59" si="3">I42*K42</f>
        <v>0</v>
      </c>
      <c r="Q42" s="3"/>
    </row>
    <row r="43" spans="1:17" ht="25.25" customHeight="1" x14ac:dyDescent="0.3">
      <c r="A43" s="17" t="str">
        <f t="shared" si="2"/>
        <v>E</v>
      </c>
      <c r="B43" s="16"/>
      <c r="C43" s="132"/>
      <c r="D43" s="133"/>
      <c r="E43" s="190"/>
      <c r="F43" s="435"/>
      <c r="G43" s="436"/>
      <c r="H43" s="437"/>
      <c r="I43" s="136"/>
      <c r="J43" s="133"/>
      <c r="K43" s="163"/>
      <c r="L43" s="135"/>
      <c r="M43" s="166"/>
      <c r="N43" s="98">
        <f t="shared" si="3"/>
        <v>0</v>
      </c>
      <c r="Q43" s="3"/>
    </row>
    <row r="44" spans="1:17" ht="25.25" customHeight="1" x14ac:dyDescent="0.3">
      <c r="A44" s="17" t="str">
        <f t="shared" si="2"/>
        <v>E</v>
      </c>
      <c r="B44" s="16"/>
      <c r="C44" s="132"/>
      <c r="D44" s="133"/>
      <c r="E44" s="190"/>
      <c r="F44" s="435"/>
      <c r="G44" s="436"/>
      <c r="H44" s="437"/>
      <c r="I44" s="136"/>
      <c r="J44" s="133"/>
      <c r="K44" s="163"/>
      <c r="L44" s="135"/>
      <c r="M44" s="166"/>
      <c r="N44" s="98">
        <f t="shared" si="3"/>
        <v>0</v>
      </c>
      <c r="Q44" s="3"/>
    </row>
    <row r="45" spans="1:17" ht="25.25" customHeight="1" x14ac:dyDescent="0.3">
      <c r="A45" s="17" t="str">
        <f t="shared" si="2"/>
        <v>E</v>
      </c>
      <c r="B45" s="16"/>
      <c r="C45" s="132"/>
      <c r="D45" s="133"/>
      <c r="E45" s="190"/>
      <c r="F45" s="435"/>
      <c r="G45" s="436"/>
      <c r="H45" s="437"/>
      <c r="I45" s="136"/>
      <c r="J45" s="133"/>
      <c r="K45" s="163"/>
      <c r="L45" s="135"/>
      <c r="M45" s="166"/>
      <c r="N45" s="98">
        <f t="shared" si="3"/>
        <v>0</v>
      </c>
      <c r="Q45" s="3"/>
    </row>
    <row r="46" spans="1:17" ht="25.25" customHeight="1" x14ac:dyDescent="0.3">
      <c r="A46" s="17" t="str">
        <f t="shared" si="2"/>
        <v>E</v>
      </c>
      <c r="B46" s="16"/>
      <c r="C46" s="132"/>
      <c r="D46" s="133"/>
      <c r="E46" s="190"/>
      <c r="F46" s="435"/>
      <c r="G46" s="436"/>
      <c r="H46" s="437"/>
      <c r="I46" s="136"/>
      <c r="J46" s="133"/>
      <c r="K46" s="163"/>
      <c r="L46" s="135"/>
      <c r="M46" s="166"/>
      <c r="N46" s="98">
        <f t="shared" si="3"/>
        <v>0</v>
      </c>
      <c r="Q46" s="3"/>
    </row>
    <row r="47" spans="1:17" ht="25.25" customHeight="1" x14ac:dyDescent="0.3">
      <c r="A47" s="17" t="str">
        <f t="shared" si="2"/>
        <v>E</v>
      </c>
      <c r="B47" s="16"/>
      <c r="C47" s="132"/>
      <c r="D47" s="133"/>
      <c r="E47" s="190"/>
      <c r="F47" s="435"/>
      <c r="G47" s="436"/>
      <c r="H47" s="437"/>
      <c r="I47" s="136"/>
      <c r="J47" s="133"/>
      <c r="K47" s="163"/>
      <c r="L47" s="135"/>
      <c r="M47" s="166"/>
      <c r="N47" s="98">
        <f t="shared" si="3"/>
        <v>0</v>
      </c>
      <c r="Q47" s="3"/>
    </row>
    <row r="48" spans="1:17" ht="25.25" customHeight="1" x14ac:dyDescent="0.3">
      <c r="A48" s="17" t="str">
        <f t="shared" si="2"/>
        <v>E</v>
      </c>
      <c r="B48" s="16"/>
      <c r="C48" s="132"/>
      <c r="D48" s="133"/>
      <c r="E48" s="190"/>
      <c r="F48" s="435"/>
      <c r="G48" s="436"/>
      <c r="H48" s="437"/>
      <c r="I48" s="136"/>
      <c r="J48" s="133"/>
      <c r="K48" s="163"/>
      <c r="L48" s="135"/>
      <c r="M48" s="166"/>
      <c r="N48" s="98">
        <f t="shared" si="3"/>
        <v>0</v>
      </c>
      <c r="Q48" s="3"/>
    </row>
    <row r="49" spans="1:17" ht="25.25" customHeight="1" x14ac:dyDescent="0.3">
      <c r="A49" s="17" t="str">
        <f t="shared" si="2"/>
        <v>E</v>
      </c>
      <c r="B49" s="16"/>
      <c r="C49" s="132"/>
      <c r="D49" s="133"/>
      <c r="E49" s="190"/>
      <c r="F49" s="435"/>
      <c r="G49" s="436"/>
      <c r="H49" s="437"/>
      <c r="I49" s="136"/>
      <c r="J49" s="133"/>
      <c r="K49" s="163"/>
      <c r="L49" s="135"/>
      <c r="M49" s="166"/>
      <c r="N49" s="98">
        <f t="shared" si="3"/>
        <v>0</v>
      </c>
      <c r="Q49" s="3"/>
    </row>
    <row r="50" spans="1:17" ht="25.25" customHeight="1" x14ac:dyDescent="0.3">
      <c r="A50" s="17" t="str">
        <f t="shared" si="2"/>
        <v>E</v>
      </c>
      <c r="B50" s="16"/>
      <c r="C50" s="132"/>
      <c r="D50" s="133"/>
      <c r="E50" s="190"/>
      <c r="F50" s="435"/>
      <c r="G50" s="436"/>
      <c r="H50" s="437"/>
      <c r="I50" s="136"/>
      <c r="J50" s="133"/>
      <c r="K50" s="163"/>
      <c r="L50" s="135"/>
      <c r="M50" s="166"/>
      <c r="N50" s="98">
        <f t="shared" si="3"/>
        <v>0</v>
      </c>
      <c r="Q50" s="3"/>
    </row>
    <row r="51" spans="1:17" ht="25.25" customHeight="1" x14ac:dyDescent="0.3">
      <c r="A51" s="17" t="str">
        <f t="shared" si="2"/>
        <v>E</v>
      </c>
      <c r="B51" s="16"/>
      <c r="C51" s="132"/>
      <c r="D51" s="133"/>
      <c r="E51" s="190"/>
      <c r="F51" s="435"/>
      <c r="G51" s="436"/>
      <c r="H51" s="437"/>
      <c r="I51" s="136"/>
      <c r="J51" s="133"/>
      <c r="K51" s="163"/>
      <c r="L51" s="135"/>
      <c r="M51" s="166"/>
      <c r="N51" s="98">
        <f t="shared" si="3"/>
        <v>0</v>
      </c>
      <c r="Q51" s="3"/>
    </row>
    <row r="52" spans="1:17" ht="25.25" customHeight="1" x14ac:dyDescent="0.3">
      <c r="A52" s="17" t="str">
        <f t="shared" si="2"/>
        <v>E</v>
      </c>
      <c r="B52" s="16"/>
      <c r="C52" s="132"/>
      <c r="D52" s="133"/>
      <c r="E52" s="190"/>
      <c r="F52" s="435"/>
      <c r="G52" s="436"/>
      <c r="H52" s="437"/>
      <c r="I52" s="136"/>
      <c r="J52" s="133"/>
      <c r="K52" s="163"/>
      <c r="L52" s="135"/>
      <c r="M52" s="166"/>
      <c r="N52" s="98">
        <f t="shared" si="3"/>
        <v>0</v>
      </c>
      <c r="Q52" s="3"/>
    </row>
    <row r="53" spans="1:17" ht="25.25" customHeight="1" x14ac:dyDescent="0.3">
      <c r="A53" s="17" t="str">
        <f t="shared" si="2"/>
        <v>E</v>
      </c>
      <c r="B53" s="16"/>
      <c r="C53" s="132"/>
      <c r="D53" s="133"/>
      <c r="E53" s="190"/>
      <c r="F53" s="435"/>
      <c r="G53" s="436"/>
      <c r="H53" s="437"/>
      <c r="I53" s="136"/>
      <c r="J53" s="133"/>
      <c r="K53" s="163"/>
      <c r="L53" s="135"/>
      <c r="M53" s="166"/>
      <c r="N53" s="98">
        <f t="shared" si="3"/>
        <v>0</v>
      </c>
      <c r="Q53" s="3"/>
    </row>
    <row r="54" spans="1:17" ht="25.25" customHeight="1" x14ac:dyDescent="0.3">
      <c r="A54" s="17" t="str">
        <f t="shared" si="2"/>
        <v>E</v>
      </c>
      <c r="B54" s="16"/>
      <c r="C54" s="132"/>
      <c r="D54" s="133"/>
      <c r="E54" s="190"/>
      <c r="F54" s="435"/>
      <c r="G54" s="436"/>
      <c r="H54" s="437"/>
      <c r="I54" s="136"/>
      <c r="J54" s="133"/>
      <c r="K54" s="163"/>
      <c r="L54" s="135"/>
      <c r="M54" s="166"/>
      <c r="N54" s="98">
        <f t="shared" si="3"/>
        <v>0</v>
      </c>
      <c r="Q54" s="3"/>
    </row>
    <row r="55" spans="1:17" ht="25.25" customHeight="1" x14ac:dyDescent="0.3">
      <c r="A55" s="17" t="str">
        <f t="shared" si="2"/>
        <v>E</v>
      </c>
      <c r="B55" s="16"/>
      <c r="C55" s="132"/>
      <c r="D55" s="133"/>
      <c r="E55" s="190"/>
      <c r="F55" s="435"/>
      <c r="G55" s="436"/>
      <c r="H55" s="437"/>
      <c r="I55" s="136"/>
      <c r="J55" s="133"/>
      <c r="K55" s="163"/>
      <c r="L55" s="135"/>
      <c r="M55" s="166"/>
      <c r="N55" s="98">
        <f t="shared" si="3"/>
        <v>0</v>
      </c>
      <c r="Q55" s="3"/>
    </row>
    <row r="56" spans="1:17" ht="25.25" customHeight="1" x14ac:dyDescent="0.3">
      <c r="A56" s="17" t="str">
        <f t="shared" si="2"/>
        <v>E</v>
      </c>
      <c r="B56" s="16"/>
      <c r="C56" s="132"/>
      <c r="D56" s="133"/>
      <c r="E56" s="190"/>
      <c r="F56" s="435"/>
      <c r="G56" s="436"/>
      <c r="H56" s="437"/>
      <c r="I56" s="136"/>
      <c r="J56" s="133"/>
      <c r="K56" s="163"/>
      <c r="L56" s="135"/>
      <c r="M56" s="166"/>
      <c r="N56" s="98">
        <f t="shared" si="3"/>
        <v>0</v>
      </c>
      <c r="Q56" s="3"/>
    </row>
    <row r="57" spans="1:17" ht="25.25" customHeight="1" x14ac:dyDescent="0.3">
      <c r="A57" s="17" t="str">
        <f t="shared" si="2"/>
        <v>E</v>
      </c>
      <c r="B57" s="16"/>
      <c r="C57" s="132"/>
      <c r="D57" s="133"/>
      <c r="E57" s="190"/>
      <c r="F57" s="435"/>
      <c r="G57" s="436"/>
      <c r="H57" s="437"/>
      <c r="I57" s="136"/>
      <c r="J57" s="133"/>
      <c r="K57" s="163"/>
      <c r="L57" s="135"/>
      <c r="M57" s="166"/>
      <c r="N57" s="98">
        <f t="shared" si="3"/>
        <v>0</v>
      </c>
      <c r="Q57" s="3"/>
    </row>
    <row r="58" spans="1:17" ht="25.25" customHeight="1" x14ac:dyDescent="0.3">
      <c r="A58" s="17" t="str">
        <f t="shared" si="2"/>
        <v>E</v>
      </c>
      <c r="B58" s="16"/>
      <c r="C58" s="132"/>
      <c r="D58" s="133"/>
      <c r="E58" s="190"/>
      <c r="F58" s="435"/>
      <c r="G58" s="436"/>
      <c r="H58" s="437"/>
      <c r="I58" s="136"/>
      <c r="J58" s="133"/>
      <c r="K58" s="163"/>
      <c r="L58" s="135"/>
      <c r="M58" s="166"/>
      <c r="N58" s="98">
        <f t="shared" si="3"/>
        <v>0</v>
      </c>
      <c r="Q58" s="3"/>
    </row>
    <row r="59" spans="1:17" ht="25.25" customHeight="1" thickBot="1" x14ac:dyDescent="0.35">
      <c r="A59" s="17" t="str">
        <f t="shared" si="2"/>
        <v>E</v>
      </c>
      <c r="B59" s="16"/>
      <c r="C59" s="138"/>
      <c r="D59" s="139"/>
      <c r="E59" s="193"/>
      <c r="F59" s="435"/>
      <c r="G59" s="436"/>
      <c r="H59" s="437"/>
      <c r="I59" s="140"/>
      <c r="J59" s="141"/>
      <c r="K59" s="164"/>
      <c r="L59" s="162"/>
      <c r="M59" s="167"/>
      <c r="N59" s="98">
        <f t="shared" si="3"/>
        <v>0</v>
      </c>
      <c r="Q59" s="3"/>
    </row>
    <row r="60" spans="1:17" ht="21" customHeight="1" x14ac:dyDescent="0.25">
      <c r="A60" s="16" t="s">
        <v>8</v>
      </c>
      <c r="B60" s="16"/>
      <c r="C60" s="216"/>
      <c r="D60" s="439"/>
      <c r="E60" s="439"/>
      <c r="F60" s="439"/>
      <c r="G60" s="439"/>
      <c r="H60" s="439"/>
      <c r="I60" s="217"/>
      <c r="J60" s="438"/>
      <c r="K60" s="438"/>
      <c r="L60" s="438"/>
      <c r="M60" s="438"/>
      <c r="N60" s="438"/>
      <c r="Q60" s="3"/>
    </row>
    <row r="61" spans="1:17" x14ac:dyDescent="0.25">
      <c r="A61" s="16" t="s">
        <v>8</v>
      </c>
      <c r="B61" s="16"/>
      <c r="C61" s="434"/>
      <c r="D61" s="434"/>
      <c r="E61" s="434"/>
      <c r="F61" s="434"/>
      <c r="G61" s="434"/>
      <c r="Q61" s="3"/>
    </row>
  </sheetData>
  <sheetProtection selectLockedCells="1"/>
  <mergeCells count="67">
    <mergeCell ref="F21:H21"/>
    <mergeCell ref="F22:H22"/>
    <mergeCell ref="F23:H23"/>
    <mergeCell ref="F24:H24"/>
    <mergeCell ref="F25:H25"/>
    <mergeCell ref="F16:H16"/>
    <mergeCell ref="F17:H17"/>
    <mergeCell ref="F18:H18"/>
    <mergeCell ref="F19:H19"/>
    <mergeCell ref="F20:H20"/>
    <mergeCell ref="F14:H14"/>
    <mergeCell ref="F15:H15"/>
    <mergeCell ref="G4:H4"/>
    <mergeCell ref="G5:H5"/>
    <mergeCell ref="C8:M8"/>
    <mergeCell ref="C6:N6"/>
    <mergeCell ref="C7:N7"/>
    <mergeCell ref="F9:H9"/>
    <mergeCell ref="F10:H10"/>
    <mergeCell ref="F11:H11"/>
    <mergeCell ref="F12:H12"/>
    <mergeCell ref="F13:H13"/>
    <mergeCell ref="C2:N2"/>
    <mergeCell ref="C3:N3"/>
    <mergeCell ref="I4:J4"/>
    <mergeCell ref="K4:N4"/>
    <mergeCell ref="I5:J5"/>
    <mergeCell ref="K5:N5"/>
    <mergeCell ref="C4:F4"/>
    <mergeCell ref="C5:F5"/>
    <mergeCell ref="F26:H26"/>
    <mergeCell ref="F27:H27"/>
    <mergeCell ref="F28:H28"/>
    <mergeCell ref="F29:H29"/>
    <mergeCell ref="F30:H30"/>
    <mergeCell ref="F31:H31"/>
    <mergeCell ref="F32:H32"/>
    <mergeCell ref="F33:H33"/>
    <mergeCell ref="F34:H34"/>
    <mergeCell ref="F35:H35"/>
    <mergeCell ref="F36:H36"/>
    <mergeCell ref="F37:H37"/>
    <mergeCell ref="F38:H38"/>
    <mergeCell ref="F39:H39"/>
    <mergeCell ref="F40:H40"/>
    <mergeCell ref="F41:H41"/>
    <mergeCell ref="F42:H42"/>
    <mergeCell ref="F43:H43"/>
    <mergeCell ref="F44:H44"/>
    <mergeCell ref="F45:H45"/>
    <mergeCell ref="J60:N60"/>
    <mergeCell ref="D60:H60"/>
    <mergeCell ref="F50:H50"/>
    <mergeCell ref="F51:H51"/>
    <mergeCell ref="F52:H52"/>
    <mergeCell ref="F53:H53"/>
    <mergeCell ref="F54:H54"/>
    <mergeCell ref="F55:H55"/>
    <mergeCell ref="F56:H56"/>
    <mergeCell ref="F57:H57"/>
    <mergeCell ref="F58:H58"/>
    <mergeCell ref="F59:H59"/>
    <mergeCell ref="C61:G61"/>
    <mergeCell ref="F46:H46"/>
    <mergeCell ref="F47:H47"/>
    <mergeCell ref="F48:H48"/>
    <mergeCell ref="F49:H49"/>
  </mergeCells>
  <phoneticPr fontId="0" type="noConversion"/>
  <dataValidations count="1">
    <dataValidation type="list" allowBlank="1" showInputMessage="1" showErrorMessage="1" sqref="D10:D59" xr:uid="{D230F200-782B-4EDA-9060-60C260A5AC15}">
      <formula1>$O$8:$O$9</formula1>
    </dataValidation>
  </dataValidations>
  <printOptions horizontalCentered="1" verticalCentered="1"/>
  <pageMargins left="0.25" right="0.25" top="0.25" bottom="0.25" header="0.25" footer="0.49"/>
  <pageSetup scale="90" orientation="portrait" blackAndWhite="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39997558519241921"/>
  </sheetPr>
  <dimension ref="A1:Q85"/>
  <sheetViews>
    <sheetView showGridLines="0" showZeros="0" topLeftCell="A3" zoomScale="85" zoomScaleNormal="85" zoomScaleSheetLayoutView="100" workbookViewId="0">
      <selection activeCell="E18" sqref="E18:H18"/>
    </sheetView>
  </sheetViews>
  <sheetFormatPr defaultColWidth="9.36328125" defaultRowHeight="12.5" x14ac:dyDescent="0.25"/>
  <cols>
    <col min="1" max="1" width="2.6328125" style="13" customWidth="1"/>
    <col min="2" max="2" width="2.6328125" style="8" customWidth="1"/>
    <col min="3" max="3" width="17.54296875" style="3" customWidth="1"/>
    <col min="4" max="4" width="10" style="3" customWidth="1"/>
    <col min="5" max="6" width="6" style="3" customWidth="1"/>
    <col min="7" max="7" width="18" style="3" customWidth="1"/>
    <col min="8" max="8" width="12.36328125" style="3" customWidth="1"/>
    <col min="9" max="9" width="7.36328125" style="3" customWidth="1"/>
    <col min="10" max="10" width="5.54296875" style="3" customWidth="1"/>
    <col min="11" max="11" width="13.36328125" style="3" customWidth="1"/>
    <col min="12" max="12" width="49.453125" style="3" customWidth="1"/>
    <col min="13" max="13" width="7.6328125" style="3" customWidth="1"/>
    <col min="14" max="14" width="15.36328125" style="3" customWidth="1"/>
    <col min="15" max="15" width="5.54296875" style="3" customWidth="1"/>
    <col min="16" max="16" width="16.54296875" style="3" customWidth="1"/>
    <col min="17" max="17" width="9.36328125" style="6"/>
    <col min="18" max="16384" width="9.36328125" style="3"/>
  </cols>
  <sheetData>
    <row r="1" spans="1:17" ht="13" thickBot="1" x14ac:dyDescent="0.3">
      <c r="A1" s="16"/>
      <c r="B1" s="16"/>
      <c r="Q1" s="3"/>
    </row>
    <row r="2" spans="1:17" x14ac:dyDescent="0.25">
      <c r="A2" s="16"/>
      <c r="B2" s="16"/>
      <c r="C2" s="88"/>
      <c r="D2" s="89"/>
      <c r="E2" s="89"/>
      <c r="F2" s="89"/>
      <c r="G2" s="89"/>
      <c r="H2" s="89"/>
      <c r="I2" s="89"/>
      <c r="J2" s="89"/>
      <c r="K2" s="90"/>
      <c r="L2" s="90"/>
      <c r="M2" s="90"/>
      <c r="N2" s="91"/>
      <c r="Q2" s="3"/>
    </row>
    <row r="3" spans="1:17" ht="21" customHeight="1" thickBot="1" x14ac:dyDescent="0.45">
      <c r="A3" s="16"/>
      <c r="B3" s="16"/>
      <c r="C3" s="443" t="s">
        <v>66</v>
      </c>
      <c r="D3" s="444"/>
      <c r="E3" s="444"/>
      <c r="F3" s="444"/>
      <c r="G3" s="444"/>
      <c r="H3" s="444"/>
      <c r="I3" s="444"/>
      <c r="J3" s="444"/>
      <c r="K3" s="444"/>
      <c r="L3" s="444"/>
      <c r="M3" s="444"/>
      <c r="N3" s="445"/>
      <c r="Q3" s="3"/>
    </row>
    <row r="4" spans="1:17" s="14" customFormat="1" ht="19.25" customHeight="1" x14ac:dyDescent="0.25">
      <c r="A4" s="15"/>
      <c r="B4" s="15"/>
      <c r="C4" s="454" t="s">
        <v>11</v>
      </c>
      <c r="D4" s="455"/>
      <c r="E4" s="455"/>
      <c r="F4" s="455"/>
      <c r="G4" s="456"/>
      <c r="H4" s="490" t="s">
        <v>62</v>
      </c>
      <c r="I4" s="455"/>
      <c r="J4" s="455"/>
      <c r="K4" s="456"/>
      <c r="L4" s="119" t="s">
        <v>13</v>
      </c>
      <c r="M4" s="446" t="s">
        <v>43</v>
      </c>
      <c r="N4" s="449"/>
    </row>
    <row r="5" spans="1:17" ht="19.5" customHeight="1" x14ac:dyDescent="0.25">
      <c r="A5" s="16"/>
      <c r="B5" s="16"/>
      <c r="C5" s="457"/>
      <c r="D5" s="458"/>
      <c r="E5" s="458"/>
      <c r="F5" s="458"/>
      <c r="G5" s="459"/>
      <c r="H5" s="491"/>
      <c r="I5" s="458"/>
      <c r="J5" s="458"/>
      <c r="K5" s="459"/>
      <c r="L5" s="184"/>
      <c r="M5" s="450" t="s">
        <v>121</v>
      </c>
      <c r="N5" s="453"/>
      <c r="Q5" s="3"/>
    </row>
    <row r="6" spans="1:17" ht="19.5" hidden="1" customHeight="1" x14ac:dyDescent="0.25">
      <c r="A6" s="16"/>
      <c r="B6" s="16"/>
      <c r="C6" s="463" t="s">
        <v>53</v>
      </c>
      <c r="D6" s="464"/>
      <c r="E6" s="464"/>
      <c r="F6" s="464"/>
      <c r="G6" s="464"/>
      <c r="H6" s="464"/>
      <c r="I6" s="464"/>
      <c r="J6" s="464"/>
      <c r="K6" s="464"/>
      <c r="L6" s="464"/>
      <c r="M6" s="464"/>
      <c r="N6" s="465"/>
      <c r="Q6" s="3"/>
    </row>
    <row r="7" spans="1:17" ht="78" hidden="1" customHeight="1" x14ac:dyDescent="0.25">
      <c r="A7" s="16" t="s">
        <v>8</v>
      </c>
      <c r="B7" s="16"/>
      <c r="C7" s="466"/>
      <c r="D7" s="467"/>
      <c r="E7" s="467"/>
      <c r="F7" s="467"/>
      <c r="G7" s="467"/>
      <c r="H7" s="467"/>
      <c r="I7" s="467"/>
      <c r="J7" s="467"/>
      <c r="K7" s="467"/>
      <c r="L7" s="467"/>
      <c r="M7" s="467"/>
      <c r="N7" s="468"/>
      <c r="Q7" s="3"/>
    </row>
    <row r="8" spans="1:17" ht="23.25" customHeight="1" x14ac:dyDescent="0.25">
      <c r="A8" s="16"/>
      <c r="B8" s="16"/>
      <c r="C8" s="460" t="s">
        <v>72</v>
      </c>
      <c r="D8" s="461"/>
      <c r="E8" s="461"/>
      <c r="F8" s="461"/>
      <c r="G8" s="461"/>
      <c r="H8" s="461"/>
      <c r="I8" s="461"/>
      <c r="J8" s="461"/>
      <c r="K8" s="461"/>
      <c r="L8" s="461"/>
      <c r="M8" s="462"/>
      <c r="N8" s="111" t="s">
        <v>14</v>
      </c>
      <c r="Q8" s="3"/>
    </row>
    <row r="9" spans="1:17" ht="25.5" customHeight="1" x14ac:dyDescent="0.25">
      <c r="A9" s="16"/>
      <c r="B9" s="16"/>
      <c r="C9" s="489" t="s">
        <v>68</v>
      </c>
      <c r="D9" s="470"/>
      <c r="E9" s="480" t="s">
        <v>69</v>
      </c>
      <c r="F9" s="487"/>
      <c r="G9" s="487"/>
      <c r="H9" s="488"/>
      <c r="I9" s="480" t="s">
        <v>70</v>
      </c>
      <c r="J9" s="469"/>
      <c r="K9" s="470"/>
      <c r="L9" s="497" t="s">
        <v>71</v>
      </c>
      <c r="M9" s="498"/>
      <c r="N9" s="97">
        <f>SUM(N10:N85)</f>
        <v>0</v>
      </c>
      <c r="Q9" s="3"/>
    </row>
    <row r="10" spans="1:17" s="4" customFormat="1" ht="30" customHeight="1" x14ac:dyDescent="0.3">
      <c r="A10" s="17"/>
      <c r="B10" s="17"/>
      <c r="C10" s="478"/>
      <c r="D10" s="477"/>
      <c r="E10" s="435"/>
      <c r="F10" s="436"/>
      <c r="G10" s="436"/>
      <c r="H10" s="437"/>
      <c r="I10" s="473"/>
      <c r="J10" s="474"/>
      <c r="K10" s="475"/>
      <c r="L10" s="499"/>
      <c r="M10" s="500"/>
      <c r="N10" s="112"/>
      <c r="P10" s="3"/>
    </row>
    <row r="11" spans="1:17" ht="30" customHeight="1" x14ac:dyDescent="0.3">
      <c r="A11" s="17"/>
      <c r="B11" s="16"/>
      <c r="C11" s="478"/>
      <c r="D11" s="477"/>
      <c r="E11" s="435"/>
      <c r="F11" s="436"/>
      <c r="G11" s="436"/>
      <c r="H11" s="437"/>
      <c r="I11" s="473"/>
      <c r="J11" s="474"/>
      <c r="K11" s="475"/>
      <c r="L11" s="499"/>
      <c r="M11" s="500"/>
      <c r="N11" s="112"/>
      <c r="Q11" s="3"/>
    </row>
    <row r="12" spans="1:17" ht="30" customHeight="1" x14ac:dyDescent="0.3">
      <c r="A12" s="17"/>
      <c r="B12" s="16"/>
      <c r="C12" s="478"/>
      <c r="D12" s="477"/>
      <c r="E12" s="435"/>
      <c r="F12" s="436"/>
      <c r="G12" s="436"/>
      <c r="H12" s="437"/>
      <c r="I12" s="473"/>
      <c r="J12" s="474"/>
      <c r="K12" s="475"/>
      <c r="L12" s="499"/>
      <c r="M12" s="500"/>
      <c r="N12" s="112"/>
      <c r="Q12" s="3"/>
    </row>
    <row r="13" spans="1:17" ht="30" customHeight="1" x14ac:dyDescent="0.3">
      <c r="A13" s="17"/>
      <c r="B13" s="16"/>
      <c r="C13" s="478"/>
      <c r="D13" s="477"/>
      <c r="E13" s="435"/>
      <c r="F13" s="436"/>
      <c r="G13" s="436"/>
      <c r="H13" s="437"/>
      <c r="I13" s="473"/>
      <c r="J13" s="474"/>
      <c r="K13" s="475"/>
      <c r="L13" s="499"/>
      <c r="M13" s="500"/>
      <c r="N13" s="112"/>
      <c r="Q13" s="3"/>
    </row>
    <row r="14" spans="1:17" ht="30" customHeight="1" x14ac:dyDescent="0.3">
      <c r="A14" s="17"/>
      <c r="B14" s="16"/>
      <c r="C14" s="479"/>
      <c r="D14" s="477"/>
      <c r="E14" s="435"/>
      <c r="F14" s="436"/>
      <c r="G14" s="436"/>
      <c r="H14" s="437"/>
      <c r="I14" s="473"/>
      <c r="J14" s="474"/>
      <c r="K14" s="475"/>
      <c r="L14" s="501"/>
      <c r="M14" s="502"/>
      <c r="N14" s="112"/>
      <c r="Q14" s="3"/>
    </row>
    <row r="15" spans="1:17" ht="30" customHeight="1" x14ac:dyDescent="0.3">
      <c r="A15" s="17"/>
      <c r="B15" s="16"/>
      <c r="C15" s="479"/>
      <c r="D15" s="477"/>
      <c r="E15" s="435"/>
      <c r="F15" s="436"/>
      <c r="G15" s="436"/>
      <c r="H15" s="437"/>
      <c r="I15" s="473"/>
      <c r="J15" s="474"/>
      <c r="K15" s="475"/>
      <c r="L15" s="501"/>
      <c r="M15" s="502"/>
      <c r="N15" s="112"/>
      <c r="Q15" s="3"/>
    </row>
    <row r="16" spans="1:17" ht="30" customHeight="1" x14ac:dyDescent="0.3">
      <c r="A16" s="17"/>
      <c r="B16" s="16"/>
      <c r="C16" s="476"/>
      <c r="D16" s="477"/>
      <c r="E16" s="435"/>
      <c r="F16" s="436"/>
      <c r="G16" s="436"/>
      <c r="H16" s="437"/>
      <c r="I16" s="482"/>
      <c r="J16" s="474"/>
      <c r="K16" s="475"/>
      <c r="L16" s="503"/>
      <c r="M16" s="502"/>
      <c r="N16" s="112">
        <v>0</v>
      </c>
      <c r="Q16" s="3"/>
    </row>
    <row r="17" spans="1:17" ht="30" customHeight="1" x14ac:dyDescent="0.3">
      <c r="A17" s="17"/>
      <c r="B17" s="16"/>
      <c r="C17" s="476"/>
      <c r="D17" s="477"/>
      <c r="E17" s="484"/>
      <c r="F17" s="485"/>
      <c r="G17" s="485"/>
      <c r="H17" s="486"/>
      <c r="I17" s="482"/>
      <c r="J17" s="474"/>
      <c r="K17" s="475"/>
      <c r="L17" s="503"/>
      <c r="M17" s="502"/>
      <c r="N17" s="112">
        <v>0</v>
      </c>
      <c r="Q17" s="3"/>
    </row>
    <row r="18" spans="1:17" ht="30" customHeight="1" x14ac:dyDescent="0.3">
      <c r="A18" s="17"/>
      <c r="B18" s="16"/>
      <c r="C18" s="476"/>
      <c r="D18" s="477"/>
      <c r="E18" s="435"/>
      <c r="F18" s="436"/>
      <c r="G18" s="436"/>
      <c r="H18" s="437"/>
      <c r="I18" s="482"/>
      <c r="J18" s="474"/>
      <c r="K18" s="475"/>
      <c r="L18" s="503"/>
      <c r="M18" s="502"/>
      <c r="N18" s="112">
        <v>0</v>
      </c>
      <c r="Q18" s="3"/>
    </row>
    <row r="19" spans="1:17" ht="30" customHeight="1" x14ac:dyDescent="0.3">
      <c r="A19" s="17"/>
      <c r="B19" s="16"/>
      <c r="C19" s="476"/>
      <c r="D19" s="477"/>
      <c r="E19" s="435"/>
      <c r="F19" s="436"/>
      <c r="G19" s="436"/>
      <c r="H19" s="437"/>
      <c r="I19" s="482"/>
      <c r="J19" s="474"/>
      <c r="K19" s="475"/>
      <c r="L19" s="503"/>
      <c r="M19" s="502"/>
      <c r="N19" s="112">
        <v>0</v>
      </c>
      <c r="Q19" s="3"/>
    </row>
    <row r="20" spans="1:17" ht="30" customHeight="1" x14ac:dyDescent="0.3">
      <c r="A20" s="17"/>
      <c r="B20" s="16"/>
      <c r="C20" s="471"/>
      <c r="D20" s="472"/>
      <c r="E20" s="483"/>
      <c r="F20" s="483"/>
      <c r="G20" s="483"/>
      <c r="H20" s="483"/>
      <c r="I20" s="481"/>
      <c r="J20" s="481"/>
      <c r="K20" s="481"/>
      <c r="L20" s="494"/>
      <c r="M20" s="494"/>
      <c r="N20" s="112">
        <v>0</v>
      </c>
      <c r="Q20" s="3"/>
    </row>
    <row r="21" spans="1:17" ht="30" hidden="1" customHeight="1" x14ac:dyDescent="0.25">
      <c r="A21" s="17" t="str">
        <f t="shared" ref="A21:A59" si="0">IF(AND(D21="",E21="",J21="",I21="",K21=""),"E","T")</f>
        <v>E</v>
      </c>
      <c r="B21" s="16"/>
      <c r="C21" s="471"/>
      <c r="D21" s="472"/>
      <c r="E21" s="493"/>
      <c r="F21" s="492"/>
      <c r="G21" s="492"/>
      <c r="H21" s="492"/>
      <c r="I21" s="136"/>
      <c r="J21" s="137"/>
      <c r="K21" s="135"/>
      <c r="L21" s="135"/>
      <c r="M21" s="135"/>
      <c r="N21" s="112">
        <f t="shared" ref="N21:N59" si="1">I21*K21</f>
        <v>0</v>
      </c>
      <c r="Q21" s="3"/>
    </row>
    <row r="22" spans="1:17" ht="30" hidden="1" customHeight="1" x14ac:dyDescent="0.25">
      <c r="A22" s="17" t="str">
        <f t="shared" si="0"/>
        <v>E</v>
      </c>
      <c r="B22" s="16"/>
      <c r="C22" s="471"/>
      <c r="D22" s="472"/>
      <c r="E22" s="493"/>
      <c r="F22" s="492"/>
      <c r="G22" s="492"/>
      <c r="H22" s="492"/>
      <c r="I22" s="136"/>
      <c r="J22" s="137"/>
      <c r="K22" s="135"/>
      <c r="L22" s="135"/>
      <c r="M22" s="135"/>
      <c r="N22" s="112">
        <f t="shared" si="1"/>
        <v>0</v>
      </c>
      <c r="Q22" s="3"/>
    </row>
    <row r="23" spans="1:17" ht="30" hidden="1" customHeight="1" x14ac:dyDescent="0.25">
      <c r="B23" s="17" t="str">
        <f>IF(AND(D23="",E23="",J23="",I23="",K23=""),"E","T")</f>
        <v>E</v>
      </c>
      <c r="C23" s="471"/>
      <c r="D23" s="472"/>
      <c r="E23" s="493"/>
      <c r="F23" s="492"/>
      <c r="G23" s="492"/>
      <c r="H23" s="492"/>
      <c r="I23" s="136"/>
      <c r="J23" s="137"/>
      <c r="K23" s="135"/>
      <c r="L23" s="135"/>
      <c r="M23" s="135"/>
      <c r="N23" s="112">
        <f t="shared" si="1"/>
        <v>0</v>
      </c>
      <c r="Q23" s="3"/>
    </row>
    <row r="24" spans="1:17" ht="30" hidden="1" customHeight="1" x14ac:dyDescent="0.25">
      <c r="A24" s="17" t="str">
        <f t="shared" si="0"/>
        <v>E</v>
      </c>
      <c r="B24" s="16"/>
      <c r="C24" s="471"/>
      <c r="D24" s="472"/>
      <c r="E24" s="492"/>
      <c r="F24" s="492"/>
      <c r="G24" s="492"/>
      <c r="H24" s="492"/>
      <c r="I24" s="136"/>
      <c r="J24" s="133"/>
      <c r="K24" s="135"/>
      <c r="L24" s="135"/>
      <c r="M24" s="135"/>
      <c r="N24" s="112">
        <f t="shared" si="1"/>
        <v>0</v>
      </c>
      <c r="Q24" s="3"/>
    </row>
    <row r="25" spans="1:17" ht="30" hidden="1" customHeight="1" x14ac:dyDescent="0.25">
      <c r="A25" s="17" t="str">
        <f t="shared" si="0"/>
        <v>E</v>
      </c>
      <c r="B25" s="16"/>
      <c r="C25" s="471"/>
      <c r="D25" s="472"/>
      <c r="E25" s="492"/>
      <c r="F25" s="492"/>
      <c r="G25" s="492"/>
      <c r="H25" s="492"/>
      <c r="I25" s="136"/>
      <c r="J25" s="133"/>
      <c r="K25" s="135"/>
      <c r="L25" s="135"/>
      <c r="M25" s="135"/>
      <c r="N25" s="112">
        <f t="shared" si="1"/>
        <v>0</v>
      </c>
      <c r="Q25" s="3"/>
    </row>
    <row r="26" spans="1:17" ht="30" hidden="1" customHeight="1" x14ac:dyDescent="0.25">
      <c r="A26" s="17" t="str">
        <f t="shared" si="0"/>
        <v>E</v>
      </c>
      <c r="B26" s="16"/>
      <c r="C26" s="471"/>
      <c r="D26" s="472"/>
      <c r="E26" s="492"/>
      <c r="F26" s="492"/>
      <c r="G26" s="492"/>
      <c r="H26" s="492"/>
      <c r="I26" s="136"/>
      <c r="J26" s="133"/>
      <c r="K26" s="135"/>
      <c r="L26" s="135"/>
      <c r="M26" s="135"/>
      <c r="N26" s="112">
        <f t="shared" si="1"/>
        <v>0</v>
      </c>
      <c r="Q26" s="3"/>
    </row>
    <row r="27" spans="1:17" ht="30" hidden="1" customHeight="1" x14ac:dyDescent="0.25">
      <c r="A27" s="17" t="str">
        <f t="shared" si="0"/>
        <v>E</v>
      </c>
      <c r="B27" s="16"/>
      <c r="C27" s="471"/>
      <c r="D27" s="472"/>
      <c r="E27" s="492"/>
      <c r="F27" s="492"/>
      <c r="G27" s="492"/>
      <c r="H27" s="492"/>
      <c r="I27" s="136"/>
      <c r="J27" s="133"/>
      <c r="K27" s="135"/>
      <c r="L27" s="135"/>
      <c r="M27" s="135"/>
      <c r="N27" s="112">
        <f t="shared" si="1"/>
        <v>0</v>
      </c>
      <c r="Q27" s="3"/>
    </row>
    <row r="28" spans="1:17" ht="30" hidden="1" customHeight="1" x14ac:dyDescent="0.25">
      <c r="A28" s="17" t="str">
        <f t="shared" si="0"/>
        <v>E</v>
      </c>
      <c r="B28" s="16"/>
      <c r="C28" s="471"/>
      <c r="D28" s="472"/>
      <c r="E28" s="492"/>
      <c r="F28" s="492"/>
      <c r="G28" s="492"/>
      <c r="H28" s="492"/>
      <c r="I28" s="136"/>
      <c r="J28" s="133"/>
      <c r="K28" s="135"/>
      <c r="L28" s="135"/>
      <c r="M28" s="135"/>
      <c r="N28" s="112">
        <f t="shared" si="1"/>
        <v>0</v>
      </c>
      <c r="Q28" s="3"/>
    </row>
    <row r="29" spans="1:17" ht="30" hidden="1" customHeight="1" x14ac:dyDescent="0.25">
      <c r="A29" s="17" t="str">
        <f t="shared" si="0"/>
        <v>E</v>
      </c>
      <c r="B29" s="16"/>
      <c r="C29" s="471"/>
      <c r="D29" s="472"/>
      <c r="E29" s="492"/>
      <c r="F29" s="492"/>
      <c r="G29" s="492"/>
      <c r="H29" s="492"/>
      <c r="I29" s="136"/>
      <c r="J29" s="133"/>
      <c r="K29" s="135"/>
      <c r="L29" s="135"/>
      <c r="M29" s="135"/>
      <c r="N29" s="112">
        <f t="shared" si="1"/>
        <v>0</v>
      </c>
      <c r="Q29" s="3"/>
    </row>
    <row r="30" spans="1:17" ht="30" hidden="1" customHeight="1" x14ac:dyDescent="0.25">
      <c r="A30" s="17" t="str">
        <f t="shared" si="0"/>
        <v>E</v>
      </c>
      <c r="B30" s="16"/>
      <c r="C30" s="471"/>
      <c r="D30" s="472"/>
      <c r="E30" s="492"/>
      <c r="F30" s="492"/>
      <c r="G30" s="492"/>
      <c r="H30" s="492"/>
      <c r="I30" s="136"/>
      <c r="J30" s="133"/>
      <c r="K30" s="135"/>
      <c r="L30" s="135"/>
      <c r="M30" s="135"/>
      <c r="N30" s="112">
        <f t="shared" si="1"/>
        <v>0</v>
      </c>
      <c r="Q30" s="3"/>
    </row>
    <row r="31" spans="1:17" ht="30" hidden="1" customHeight="1" x14ac:dyDescent="0.25">
      <c r="A31" s="17" t="str">
        <f t="shared" si="0"/>
        <v>E</v>
      </c>
      <c r="B31" s="16"/>
      <c r="C31" s="471"/>
      <c r="D31" s="472"/>
      <c r="E31" s="492"/>
      <c r="F31" s="492"/>
      <c r="G31" s="492"/>
      <c r="H31" s="492"/>
      <c r="I31" s="136"/>
      <c r="J31" s="133"/>
      <c r="K31" s="135"/>
      <c r="L31" s="135"/>
      <c r="M31" s="135"/>
      <c r="N31" s="112">
        <f t="shared" si="1"/>
        <v>0</v>
      </c>
      <c r="Q31" s="3"/>
    </row>
    <row r="32" spans="1:17" ht="30" hidden="1" customHeight="1" x14ac:dyDescent="0.25">
      <c r="A32" s="17" t="str">
        <f t="shared" si="0"/>
        <v>E</v>
      </c>
      <c r="B32" s="16"/>
      <c r="C32" s="471"/>
      <c r="D32" s="472"/>
      <c r="E32" s="492"/>
      <c r="F32" s="492"/>
      <c r="G32" s="492"/>
      <c r="H32" s="492"/>
      <c r="I32" s="136"/>
      <c r="J32" s="133"/>
      <c r="K32" s="135"/>
      <c r="L32" s="135"/>
      <c r="M32" s="135"/>
      <c r="N32" s="112">
        <f t="shared" si="1"/>
        <v>0</v>
      </c>
      <c r="Q32" s="3"/>
    </row>
    <row r="33" spans="1:17" ht="30" hidden="1" customHeight="1" x14ac:dyDescent="0.25">
      <c r="A33" s="17" t="str">
        <f t="shared" si="0"/>
        <v>E</v>
      </c>
      <c r="B33" s="16"/>
      <c r="C33" s="471"/>
      <c r="D33" s="472"/>
      <c r="E33" s="492"/>
      <c r="F33" s="492"/>
      <c r="G33" s="492"/>
      <c r="H33" s="492"/>
      <c r="I33" s="136"/>
      <c r="J33" s="133"/>
      <c r="K33" s="135"/>
      <c r="L33" s="135"/>
      <c r="M33" s="135"/>
      <c r="N33" s="112">
        <f t="shared" si="1"/>
        <v>0</v>
      </c>
      <c r="Q33" s="3"/>
    </row>
    <row r="34" spans="1:17" ht="30" hidden="1" customHeight="1" x14ac:dyDescent="0.25">
      <c r="A34" s="17" t="str">
        <f t="shared" si="0"/>
        <v>E</v>
      </c>
      <c r="B34" s="16"/>
      <c r="C34" s="471"/>
      <c r="D34" s="472"/>
      <c r="E34" s="492"/>
      <c r="F34" s="492"/>
      <c r="G34" s="492"/>
      <c r="H34" s="492"/>
      <c r="I34" s="136"/>
      <c r="J34" s="133"/>
      <c r="K34" s="135"/>
      <c r="L34" s="135"/>
      <c r="M34" s="135"/>
      <c r="N34" s="112">
        <f t="shared" si="1"/>
        <v>0</v>
      </c>
      <c r="Q34" s="3"/>
    </row>
    <row r="35" spans="1:17" ht="30" hidden="1" customHeight="1" x14ac:dyDescent="0.25">
      <c r="A35" s="17" t="str">
        <f t="shared" si="0"/>
        <v>E</v>
      </c>
      <c r="B35" s="16"/>
      <c r="C35" s="471"/>
      <c r="D35" s="472"/>
      <c r="E35" s="492"/>
      <c r="F35" s="492"/>
      <c r="G35" s="492"/>
      <c r="H35" s="492"/>
      <c r="I35" s="136"/>
      <c r="J35" s="133"/>
      <c r="K35" s="135"/>
      <c r="L35" s="135"/>
      <c r="M35" s="135"/>
      <c r="N35" s="112">
        <f t="shared" si="1"/>
        <v>0</v>
      </c>
      <c r="Q35" s="3"/>
    </row>
    <row r="36" spans="1:17" ht="30" hidden="1" customHeight="1" x14ac:dyDescent="0.25">
      <c r="A36" s="17" t="str">
        <f t="shared" si="0"/>
        <v>E</v>
      </c>
      <c r="B36" s="16"/>
      <c r="C36" s="471"/>
      <c r="D36" s="472"/>
      <c r="E36" s="492"/>
      <c r="F36" s="492"/>
      <c r="G36" s="492"/>
      <c r="H36" s="492"/>
      <c r="I36" s="136"/>
      <c r="J36" s="133"/>
      <c r="K36" s="135"/>
      <c r="L36" s="135"/>
      <c r="M36" s="135"/>
      <c r="N36" s="112">
        <f t="shared" si="1"/>
        <v>0</v>
      </c>
      <c r="Q36" s="3"/>
    </row>
    <row r="37" spans="1:17" ht="30" hidden="1" customHeight="1" x14ac:dyDescent="0.25">
      <c r="A37" s="17" t="str">
        <f t="shared" si="0"/>
        <v>E</v>
      </c>
      <c r="B37" s="16"/>
      <c r="C37" s="471"/>
      <c r="D37" s="472"/>
      <c r="E37" s="492"/>
      <c r="F37" s="492"/>
      <c r="G37" s="492"/>
      <c r="H37" s="492"/>
      <c r="I37" s="136"/>
      <c r="J37" s="133"/>
      <c r="K37" s="135"/>
      <c r="L37" s="135"/>
      <c r="M37" s="135"/>
      <c r="N37" s="112">
        <f t="shared" si="1"/>
        <v>0</v>
      </c>
      <c r="Q37" s="3"/>
    </row>
    <row r="38" spans="1:17" ht="30" hidden="1" customHeight="1" x14ac:dyDescent="0.25">
      <c r="A38" s="17" t="str">
        <f t="shared" si="0"/>
        <v>E</v>
      </c>
      <c r="B38" s="16"/>
      <c r="C38" s="471"/>
      <c r="D38" s="472"/>
      <c r="E38" s="492"/>
      <c r="F38" s="492"/>
      <c r="G38" s="492"/>
      <c r="H38" s="492"/>
      <c r="I38" s="136"/>
      <c r="J38" s="133"/>
      <c r="K38" s="135"/>
      <c r="L38" s="135"/>
      <c r="M38" s="135"/>
      <c r="N38" s="112">
        <f t="shared" si="1"/>
        <v>0</v>
      </c>
      <c r="Q38" s="3"/>
    </row>
    <row r="39" spans="1:17" ht="30" hidden="1" customHeight="1" x14ac:dyDescent="0.25">
      <c r="A39" s="17" t="str">
        <f t="shared" si="0"/>
        <v>E</v>
      </c>
      <c r="B39" s="16"/>
      <c r="C39" s="471"/>
      <c r="D39" s="472"/>
      <c r="E39" s="492"/>
      <c r="F39" s="492"/>
      <c r="G39" s="492"/>
      <c r="H39" s="492"/>
      <c r="I39" s="136"/>
      <c r="J39" s="133"/>
      <c r="K39" s="135"/>
      <c r="L39" s="135"/>
      <c r="M39" s="135"/>
      <c r="N39" s="112">
        <f t="shared" si="1"/>
        <v>0</v>
      </c>
      <c r="Q39" s="3"/>
    </row>
    <row r="40" spans="1:17" ht="30" hidden="1" customHeight="1" x14ac:dyDescent="0.25">
      <c r="A40" s="17" t="str">
        <f t="shared" si="0"/>
        <v>E</v>
      </c>
      <c r="B40" s="16"/>
      <c r="C40" s="471"/>
      <c r="D40" s="472"/>
      <c r="E40" s="492"/>
      <c r="F40" s="492"/>
      <c r="G40" s="492"/>
      <c r="H40" s="492"/>
      <c r="I40" s="136"/>
      <c r="J40" s="133"/>
      <c r="K40" s="135"/>
      <c r="L40" s="135"/>
      <c r="M40" s="135"/>
      <c r="N40" s="112">
        <f t="shared" si="1"/>
        <v>0</v>
      </c>
      <c r="Q40" s="3"/>
    </row>
    <row r="41" spans="1:17" ht="30" hidden="1" customHeight="1" x14ac:dyDescent="0.25">
      <c r="A41" s="17" t="str">
        <f t="shared" si="0"/>
        <v>E</v>
      </c>
      <c r="B41" s="16"/>
      <c r="C41" s="471"/>
      <c r="D41" s="472"/>
      <c r="E41" s="492"/>
      <c r="F41" s="492"/>
      <c r="G41" s="492"/>
      <c r="H41" s="492"/>
      <c r="I41" s="136"/>
      <c r="J41" s="133"/>
      <c r="K41" s="135"/>
      <c r="L41" s="135"/>
      <c r="M41" s="135"/>
      <c r="N41" s="112">
        <f t="shared" si="1"/>
        <v>0</v>
      </c>
      <c r="Q41" s="3"/>
    </row>
    <row r="42" spans="1:17" ht="30" hidden="1" customHeight="1" x14ac:dyDescent="0.25">
      <c r="A42" s="17" t="str">
        <f t="shared" si="0"/>
        <v>E</v>
      </c>
      <c r="B42" s="16"/>
      <c r="C42" s="471"/>
      <c r="D42" s="472"/>
      <c r="E42" s="492"/>
      <c r="F42" s="492"/>
      <c r="G42" s="492"/>
      <c r="H42" s="492"/>
      <c r="I42" s="136"/>
      <c r="J42" s="133"/>
      <c r="K42" s="135"/>
      <c r="L42" s="135"/>
      <c r="M42" s="135"/>
      <c r="N42" s="112">
        <f t="shared" si="1"/>
        <v>0</v>
      </c>
      <c r="Q42" s="3"/>
    </row>
    <row r="43" spans="1:17" ht="30" hidden="1" customHeight="1" x14ac:dyDescent="0.25">
      <c r="A43" s="17" t="str">
        <f t="shared" si="0"/>
        <v>E</v>
      </c>
      <c r="B43" s="16"/>
      <c r="C43" s="471"/>
      <c r="D43" s="472"/>
      <c r="E43" s="492"/>
      <c r="F43" s="492"/>
      <c r="G43" s="492"/>
      <c r="H43" s="492"/>
      <c r="I43" s="136"/>
      <c r="J43" s="133"/>
      <c r="K43" s="135"/>
      <c r="L43" s="135"/>
      <c r="M43" s="135"/>
      <c r="N43" s="112">
        <f t="shared" si="1"/>
        <v>0</v>
      </c>
      <c r="Q43" s="3"/>
    </row>
    <row r="44" spans="1:17" ht="30" hidden="1" customHeight="1" x14ac:dyDescent="0.25">
      <c r="A44" s="17" t="str">
        <f t="shared" si="0"/>
        <v>E</v>
      </c>
      <c r="B44" s="16"/>
      <c r="C44" s="471"/>
      <c r="D44" s="472"/>
      <c r="E44" s="492"/>
      <c r="F44" s="492"/>
      <c r="G44" s="492"/>
      <c r="H44" s="492"/>
      <c r="I44" s="136"/>
      <c r="J44" s="133"/>
      <c r="K44" s="135"/>
      <c r="L44" s="135"/>
      <c r="M44" s="135"/>
      <c r="N44" s="112">
        <f t="shared" si="1"/>
        <v>0</v>
      </c>
      <c r="Q44" s="3"/>
    </row>
    <row r="45" spans="1:17" ht="30" hidden="1" customHeight="1" x14ac:dyDescent="0.25">
      <c r="A45" s="17" t="str">
        <f t="shared" si="0"/>
        <v>E</v>
      </c>
      <c r="B45" s="16"/>
      <c r="C45" s="471"/>
      <c r="D45" s="472"/>
      <c r="E45" s="492"/>
      <c r="F45" s="492"/>
      <c r="G45" s="492"/>
      <c r="H45" s="492"/>
      <c r="I45" s="136"/>
      <c r="J45" s="133"/>
      <c r="K45" s="135"/>
      <c r="L45" s="135"/>
      <c r="M45" s="135"/>
      <c r="N45" s="112">
        <f t="shared" si="1"/>
        <v>0</v>
      </c>
      <c r="Q45" s="3"/>
    </row>
    <row r="46" spans="1:17" ht="30" hidden="1" customHeight="1" x14ac:dyDescent="0.25">
      <c r="A46" s="17" t="str">
        <f t="shared" si="0"/>
        <v>E</v>
      </c>
      <c r="B46" s="16"/>
      <c r="C46" s="471"/>
      <c r="D46" s="472"/>
      <c r="E46" s="492"/>
      <c r="F46" s="492"/>
      <c r="G46" s="492"/>
      <c r="H46" s="492"/>
      <c r="I46" s="136"/>
      <c r="J46" s="133"/>
      <c r="K46" s="135"/>
      <c r="L46" s="135"/>
      <c r="M46" s="135"/>
      <c r="N46" s="112">
        <f t="shared" si="1"/>
        <v>0</v>
      </c>
      <c r="Q46" s="3"/>
    </row>
    <row r="47" spans="1:17" ht="30" hidden="1" customHeight="1" x14ac:dyDescent="0.25">
      <c r="A47" s="17" t="str">
        <f t="shared" si="0"/>
        <v>E</v>
      </c>
      <c r="B47" s="16"/>
      <c r="C47" s="471"/>
      <c r="D47" s="472"/>
      <c r="E47" s="492"/>
      <c r="F47" s="492"/>
      <c r="G47" s="492"/>
      <c r="H47" s="492"/>
      <c r="I47" s="136"/>
      <c r="J47" s="133"/>
      <c r="K47" s="135"/>
      <c r="L47" s="135"/>
      <c r="M47" s="135"/>
      <c r="N47" s="112">
        <f t="shared" si="1"/>
        <v>0</v>
      </c>
      <c r="Q47" s="3"/>
    </row>
    <row r="48" spans="1:17" ht="30" hidden="1" customHeight="1" x14ac:dyDescent="0.25">
      <c r="A48" s="17" t="str">
        <f t="shared" si="0"/>
        <v>E</v>
      </c>
      <c r="B48" s="16"/>
      <c r="C48" s="471"/>
      <c r="D48" s="472"/>
      <c r="E48" s="492"/>
      <c r="F48" s="492"/>
      <c r="G48" s="492"/>
      <c r="H48" s="492"/>
      <c r="I48" s="136"/>
      <c r="J48" s="133"/>
      <c r="K48" s="135"/>
      <c r="L48" s="135"/>
      <c r="M48" s="135"/>
      <c r="N48" s="112">
        <f t="shared" si="1"/>
        <v>0</v>
      </c>
      <c r="Q48" s="3"/>
    </row>
    <row r="49" spans="1:17" ht="30" hidden="1" customHeight="1" x14ac:dyDescent="0.25">
      <c r="A49" s="17" t="str">
        <f t="shared" si="0"/>
        <v>E</v>
      </c>
      <c r="B49" s="16"/>
      <c r="C49" s="471"/>
      <c r="D49" s="472"/>
      <c r="E49" s="492"/>
      <c r="F49" s="492"/>
      <c r="G49" s="492"/>
      <c r="H49" s="492"/>
      <c r="I49" s="136"/>
      <c r="J49" s="133"/>
      <c r="K49" s="135"/>
      <c r="L49" s="135"/>
      <c r="M49" s="135"/>
      <c r="N49" s="112">
        <f t="shared" si="1"/>
        <v>0</v>
      </c>
      <c r="Q49" s="3"/>
    </row>
    <row r="50" spans="1:17" ht="30" hidden="1" customHeight="1" x14ac:dyDescent="0.25">
      <c r="A50" s="17" t="str">
        <f t="shared" si="0"/>
        <v>E</v>
      </c>
      <c r="B50" s="16"/>
      <c r="C50" s="471"/>
      <c r="D50" s="472"/>
      <c r="E50" s="492"/>
      <c r="F50" s="492"/>
      <c r="G50" s="492"/>
      <c r="H50" s="492"/>
      <c r="I50" s="136"/>
      <c r="J50" s="133"/>
      <c r="K50" s="135"/>
      <c r="L50" s="135"/>
      <c r="M50" s="135"/>
      <c r="N50" s="112">
        <f t="shared" si="1"/>
        <v>0</v>
      </c>
      <c r="Q50" s="3"/>
    </row>
    <row r="51" spans="1:17" ht="30" hidden="1" customHeight="1" x14ac:dyDescent="0.25">
      <c r="A51" s="17" t="str">
        <f t="shared" si="0"/>
        <v>E</v>
      </c>
      <c r="B51" s="16"/>
      <c r="C51" s="471"/>
      <c r="D51" s="472"/>
      <c r="E51" s="492"/>
      <c r="F51" s="492"/>
      <c r="G51" s="492"/>
      <c r="H51" s="492"/>
      <c r="I51" s="136"/>
      <c r="J51" s="133"/>
      <c r="K51" s="135"/>
      <c r="L51" s="135"/>
      <c r="M51" s="135"/>
      <c r="N51" s="112">
        <f t="shared" si="1"/>
        <v>0</v>
      </c>
      <c r="Q51" s="3"/>
    </row>
    <row r="52" spans="1:17" ht="30" hidden="1" customHeight="1" x14ac:dyDescent="0.25">
      <c r="A52" s="17" t="str">
        <f t="shared" si="0"/>
        <v>E</v>
      </c>
      <c r="B52" s="16"/>
      <c r="C52" s="471"/>
      <c r="D52" s="472"/>
      <c r="E52" s="492"/>
      <c r="F52" s="492"/>
      <c r="G52" s="492"/>
      <c r="H52" s="492"/>
      <c r="I52" s="136"/>
      <c r="J52" s="133"/>
      <c r="K52" s="135"/>
      <c r="L52" s="135"/>
      <c r="M52" s="135"/>
      <c r="N52" s="112">
        <f t="shared" si="1"/>
        <v>0</v>
      </c>
      <c r="Q52" s="3"/>
    </row>
    <row r="53" spans="1:17" ht="30" hidden="1" customHeight="1" x14ac:dyDescent="0.25">
      <c r="A53" s="17" t="str">
        <f t="shared" si="0"/>
        <v>E</v>
      </c>
      <c r="B53" s="16"/>
      <c r="C53" s="471"/>
      <c r="D53" s="472"/>
      <c r="E53" s="492"/>
      <c r="F53" s="492"/>
      <c r="G53" s="492"/>
      <c r="H53" s="492"/>
      <c r="I53" s="136"/>
      <c r="J53" s="133"/>
      <c r="K53" s="135"/>
      <c r="L53" s="135"/>
      <c r="M53" s="135"/>
      <c r="N53" s="112">
        <f t="shared" si="1"/>
        <v>0</v>
      </c>
      <c r="Q53" s="3"/>
    </row>
    <row r="54" spans="1:17" ht="30" hidden="1" customHeight="1" x14ac:dyDescent="0.25">
      <c r="A54" s="17" t="str">
        <f t="shared" si="0"/>
        <v>E</v>
      </c>
      <c r="B54" s="16"/>
      <c r="C54" s="471"/>
      <c r="D54" s="472"/>
      <c r="E54" s="492"/>
      <c r="F54" s="492"/>
      <c r="G54" s="492"/>
      <c r="H54" s="492"/>
      <c r="I54" s="136"/>
      <c r="J54" s="133"/>
      <c r="K54" s="135"/>
      <c r="L54" s="135"/>
      <c r="M54" s="135"/>
      <c r="N54" s="112">
        <f t="shared" si="1"/>
        <v>0</v>
      </c>
      <c r="Q54" s="3"/>
    </row>
    <row r="55" spans="1:17" ht="30" hidden="1" customHeight="1" x14ac:dyDescent="0.25">
      <c r="A55" s="17" t="str">
        <f t="shared" si="0"/>
        <v>E</v>
      </c>
      <c r="B55" s="16"/>
      <c r="C55" s="132"/>
      <c r="D55" s="133"/>
      <c r="E55" s="492"/>
      <c r="F55" s="492"/>
      <c r="G55" s="492"/>
      <c r="H55" s="492"/>
      <c r="I55" s="136"/>
      <c r="J55" s="133"/>
      <c r="K55" s="135"/>
      <c r="L55" s="135"/>
      <c r="M55" s="135"/>
      <c r="N55" s="112">
        <f t="shared" si="1"/>
        <v>0</v>
      </c>
      <c r="Q55" s="3"/>
    </row>
    <row r="56" spans="1:17" ht="30" hidden="1" customHeight="1" x14ac:dyDescent="0.25">
      <c r="A56" s="17" t="str">
        <f t="shared" si="0"/>
        <v>E</v>
      </c>
      <c r="B56" s="16"/>
      <c r="C56" s="132"/>
      <c r="D56" s="133"/>
      <c r="E56" s="492"/>
      <c r="F56" s="492"/>
      <c r="G56" s="492"/>
      <c r="H56" s="492"/>
      <c r="I56" s="136"/>
      <c r="J56" s="133"/>
      <c r="K56" s="135"/>
      <c r="L56" s="135"/>
      <c r="M56" s="135"/>
      <c r="N56" s="112">
        <f t="shared" si="1"/>
        <v>0</v>
      </c>
      <c r="Q56" s="3"/>
    </row>
    <row r="57" spans="1:17" ht="30" hidden="1" customHeight="1" x14ac:dyDescent="0.25">
      <c r="A57" s="17" t="str">
        <f t="shared" si="0"/>
        <v>E</v>
      </c>
      <c r="B57" s="16"/>
      <c r="C57" s="132"/>
      <c r="D57" s="133"/>
      <c r="E57" s="492"/>
      <c r="F57" s="492"/>
      <c r="G57" s="492"/>
      <c r="H57" s="492"/>
      <c r="I57" s="136"/>
      <c r="J57" s="133"/>
      <c r="K57" s="135"/>
      <c r="L57" s="135"/>
      <c r="M57" s="135"/>
      <c r="N57" s="112">
        <f t="shared" si="1"/>
        <v>0</v>
      </c>
      <c r="Q57" s="3"/>
    </row>
    <row r="58" spans="1:17" ht="30" hidden="1" customHeight="1" x14ac:dyDescent="0.25">
      <c r="A58" s="17" t="str">
        <f t="shared" si="0"/>
        <v>E</v>
      </c>
      <c r="B58" s="16"/>
      <c r="C58" s="132"/>
      <c r="D58" s="133"/>
      <c r="E58" s="492"/>
      <c r="F58" s="492"/>
      <c r="G58" s="492"/>
      <c r="H58" s="492"/>
      <c r="I58" s="136"/>
      <c r="J58" s="133"/>
      <c r="K58" s="135"/>
      <c r="L58" s="135"/>
      <c r="M58" s="135"/>
      <c r="N58" s="112">
        <f t="shared" si="1"/>
        <v>0</v>
      </c>
      <c r="Q58" s="3"/>
    </row>
    <row r="59" spans="1:17" ht="30" hidden="1" customHeight="1" thickBot="1" x14ac:dyDescent="0.3">
      <c r="A59" s="17" t="str">
        <f t="shared" si="0"/>
        <v>E</v>
      </c>
      <c r="B59" s="16"/>
      <c r="C59" s="132"/>
      <c r="D59" s="133"/>
      <c r="E59" s="492"/>
      <c r="F59" s="492"/>
      <c r="G59" s="492"/>
      <c r="H59" s="492"/>
      <c r="I59" s="136"/>
      <c r="J59" s="172"/>
      <c r="K59" s="173"/>
      <c r="L59" s="173"/>
      <c r="M59" s="173"/>
      <c r="N59" s="112">
        <f t="shared" si="1"/>
        <v>0</v>
      </c>
      <c r="Q59" s="3"/>
    </row>
    <row r="60" spans="1:17" ht="21" hidden="1" customHeight="1" thickBot="1" x14ac:dyDescent="0.3">
      <c r="A60" s="16" t="s">
        <v>8</v>
      </c>
      <c r="B60" s="16"/>
      <c r="C60" s="176" t="s">
        <v>2</v>
      </c>
      <c r="D60" s="496"/>
      <c r="E60" s="496"/>
      <c r="F60" s="496"/>
      <c r="G60" s="496"/>
      <c r="H60" s="496"/>
      <c r="I60" s="175" t="s">
        <v>3</v>
      </c>
      <c r="J60" s="495"/>
      <c r="K60" s="495"/>
      <c r="L60" s="495"/>
      <c r="M60" s="174" t="s">
        <v>67</v>
      </c>
      <c r="N60" s="177"/>
      <c r="Q60" s="3"/>
    </row>
    <row r="61" spans="1:17" ht="30" customHeight="1" x14ac:dyDescent="0.3">
      <c r="A61" s="16"/>
      <c r="B61" s="16"/>
      <c r="C61" s="471"/>
      <c r="D61" s="472"/>
      <c r="E61" s="483"/>
      <c r="F61" s="483"/>
      <c r="G61" s="483"/>
      <c r="H61" s="483"/>
      <c r="I61" s="481"/>
      <c r="J61" s="481"/>
      <c r="K61" s="481"/>
      <c r="L61" s="494"/>
      <c r="M61" s="494"/>
      <c r="N61" s="112">
        <v>0</v>
      </c>
      <c r="Q61" s="3"/>
    </row>
    <row r="62" spans="1:17" ht="30" customHeight="1" x14ac:dyDescent="0.3">
      <c r="C62" s="471"/>
      <c r="D62" s="472"/>
      <c r="E62" s="483"/>
      <c r="F62" s="483"/>
      <c r="G62" s="483"/>
      <c r="H62" s="483"/>
      <c r="I62" s="481"/>
      <c r="J62" s="481"/>
      <c r="K62" s="481"/>
      <c r="L62" s="494"/>
      <c r="M62" s="494"/>
      <c r="N62" s="112">
        <v>0</v>
      </c>
    </row>
    <row r="63" spans="1:17" ht="30" customHeight="1" x14ac:dyDescent="0.3">
      <c r="C63" s="471"/>
      <c r="D63" s="472"/>
      <c r="E63" s="483"/>
      <c r="F63" s="483"/>
      <c r="G63" s="483"/>
      <c r="H63" s="483"/>
      <c r="I63" s="481"/>
      <c r="J63" s="481"/>
      <c r="K63" s="481"/>
      <c r="L63" s="494"/>
      <c r="M63" s="494"/>
      <c r="N63" s="112">
        <v>0</v>
      </c>
    </row>
    <row r="64" spans="1:17" ht="30" customHeight="1" x14ac:dyDescent="0.3">
      <c r="C64" s="471"/>
      <c r="D64" s="472"/>
      <c r="E64" s="483"/>
      <c r="F64" s="483"/>
      <c r="G64" s="483"/>
      <c r="H64" s="483"/>
      <c r="I64" s="481"/>
      <c r="J64" s="481"/>
      <c r="K64" s="481"/>
      <c r="L64" s="494"/>
      <c r="M64" s="494"/>
      <c r="N64" s="112">
        <v>0</v>
      </c>
    </row>
    <row r="65" spans="3:14" ht="30" customHeight="1" x14ac:dyDescent="0.3">
      <c r="C65" s="471"/>
      <c r="D65" s="472"/>
      <c r="E65" s="483"/>
      <c r="F65" s="483"/>
      <c r="G65" s="483"/>
      <c r="H65" s="483"/>
      <c r="I65" s="481"/>
      <c r="J65" s="481"/>
      <c r="K65" s="481"/>
      <c r="L65" s="494"/>
      <c r="M65" s="494"/>
      <c r="N65" s="112">
        <v>0</v>
      </c>
    </row>
    <row r="66" spans="3:14" ht="30" customHeight="1" x14ac:dyDescent="0.3">
      <c r="C66" s="471"/>
      <c r="D66" s="472"/>
      <c r="E66" s="483"/>
      <c r="F66" s="483"/>
      <c r="G66" s="483"/>
      <c r="H66" s="483"/>
      <c r="I66" s="481"/>
      <c r="J66" s="481"/>
      <c r="K66" s="481"/>
      <c r="L66" s="494"/>
      <c r="M66" s="494"/>
      <c r="N66" s="112">
        <v>0</v>
      </c>
    </row>
    <row r="67" spans="3:14" ht="30" customHeight="1" x14ac:dyDescent="0.3">
      <c r="C67" s="471"/>
      <c r="D67" s="472"/>
      <c r="E67" s="483"/>
      <c r="F67" s="483"/>
      <c r="G67" s="483"/>
      <c r="H67" s="483"/>
      <c r="I67" s="481"/>
      <c r="J67" s="481"/>
      <c r="K67" s="481"/>
      <c r="L67" s="494"/>
      <c r="M67" s="494"/>
      <c r="N67" s="112">
        <v>0</v>
      </c>
    </row>
    <row r="68" spans="3:14" ht="30" customHeight="1" x14ac:dyDescent="0.3">
      <c r="C68" s="471"/>
      <c r="D68" s="472"/>
      <c r="E68" s="483"/>
      <c r="F68" s="483"/>
      <c r="G68" s="483"/>
      <c r="H68" s="483"/>
      <c r="I68" s="481"/>
      <c r="J68" s="481"/>
      <c r="K68" s="481"/>
      <c r="L68" s="494"/>
      <c r="M68" s="494"/>
      <c r="N68" s="112">
        <v>0</v>
      </c>
    </row>
    <row r="69" spans="3:14" ht="30" customHeight="1" x14ac:dyDescent="0.3">
      <c r="C69" s="471"/>
      <c r="D69" s="472"/>
      <c r="E69" s="483"/>
      <c r="F69" s="483"/>
      <c r="G69" s="483"/>
      <c r="H69" s="483"/>
      <c r="I69" s="481"/>
      <c r="J69" s="481"/>
      <c r="K69" s="481"/>
      <c r="L69" s="494"/>
      <c r="M69" s="494"/>
      <c r="N69" s="112">
        <v>0</v>
      </c>
    </row>
    <row r="70" spans="3:14" ht="30" customHeight="1" x14ac:dyDescent="0.3">
      <c r="C70" s="471"/>
      <c r="D70" s="472"/>
      <c r="E70" s="483"/>
      <c r="F70" s="483"/>
      <c r="G70" s="483"/>
      <c r="H70" s="483"/>
      <c r="I70" s="481"/>
      <c r="J70" s="481"/>
      <c r="K70" s="481"/>
      <c r="L70" s="494"/>
      <c r="M70" s="494"/>
      <c r="N70" s="112">
        <v>0</v>
      </c>
    </row>
    <row r="71" spans="3:14" ht="30" customHeight="1" x14ac:dyDescent="0.3">
      <c r="C71" s="471"/>
      <c r="D71" s="472"/>
      <c r="E71" s="483"/>
      <c r="F71" s="483"/>
      <c r="G71" s="483"/>
      <c r="H71" s="483"/>
      <c r="I71" s="481"/>
      <c r="J71" s="481"/>
      <c r="K71" s="481"/>
      <c r="L71" s="494"/>
      <c r="M71" s="494"/>
      <c r="N71" s="112">
        <v>0</v>
      </c>
    </row>
    <row r="72" spans="3:14" ht="30" customHeight="1" x14ac:dyDescent="0.3">
      <c r="C72" s="471"/>
      <c r="D72" s="472"/>
      <c r="E72" s="483"/>
      <c r="F72" s="483"/>
      <c r="G72" s="483"/>
      <c r="H72" s="483"/>
      <c r="I72" s="481"/>
      <c r="J72" s="481"/>
      <c r="K72" s="481"/>
      <c r="L72" s="494"/>
      <c r="M72" s="494"/>
      <c r="N72" s="112">
        <v>0</v>
      </c>
    </row>
    <row r="73" spans="3:14" ht="30" customHeight="1" x14ac:dyDescent="0.3">
      <c r="C73" s="471"/>
      <c r="D73" s="472"/>
      <c r="E73" s="483"/>
      <c r="F73" s="483"/>
      <c r="G73" s="483"/>
      <c r="H73" s="483"/>
      <c r="I73" s="481"/>
      <c r="J73" s="481"/>
      <c r="K73" s="481"/>
      <c r="L73" s="494"/>
      <c r="M73" s="494"/>
      <c r="N73" s="112">
        <v>0</v>
      </c>
    </row>
    <row r="74" spans="3:14" ht="30" customHeight="1" x14ac:dyDescent="0.3">
      <c r="C74" s="471"/>
      <c r="D74" s="472"/>
      <c r="E74" s="483"/>
      <c r="F74" s="483"/>
      <c r="G74" s="483"/>
      <c r="H74" s="483"/>
      <c r="I74" s="481"/>
      <c r="J74" s="481"/>
      <c r="K74" s="481"/>
      <c r="L74" s="494"/>
      <c r="M74" s="494"/>
      <c r="N74" s="112">
        <v>0</v>
      </c>
    </row>
    <row r="75" spans="3:14" ht="30" customHeight="1" x14ac:dyDescent="0.3">
      <c r="C75" s="471"/>
      <c r="D75" s="472"/>
      <c r="E75" s="483"/>
      <c r="F75" s="483"/>
      <c r="G75" s="483"/>
      <c r="H75" s="483"/>
      <c r="I75" s="481"/>
      <c r="J75" s="481"/>
      <c r="K75" s="481"/>
      <c r="L75" s="494"/>
      <c r="M75" s="494"/>
      <c r="N75" s="112">
        <v>0</v>
      </c>
    </row>
    <row r="76" spans="3:14" ht="30" customHeight="1" x14ac:dyDescent="0.3">
      <c r="C76" s="471"/>
      <c r="D76" s="472"/>
      <c r="E76" s="483"/>
      <c r="F76" s="483"/>
      <c r="G76" s="483"/>
      <c r="H76" s="483"/>
      <c r="I76" s="481"/>
      <c r="J76" s="481"/>
      <c r="K76" s="481"/>
      <c r="L76" s="494"/>
      <c r="M76" s="494"/>
      <c r="N76" s="112">
        <v>0</v>
      </c>
    </row>
    <row r="77" spans="3:14" ht="30" customHeight="1" x14ac:dyDescent="0.3">
      <c r="C77" s="471"/>
      <c r="D77" s="472"/>
      <c r="E77" s="483"/>
      <c r="F77" s="483"/>
      <c r="G77" s="483"/>
      <c r="H77" s="483"/>
      <c r="I77" s="481"/>
      <c r="J77" s="481"/>
      <c r="K77" s="481"/>
      <c r="L77" s="494"/>
      <c r="M77" s="494"/>
      <c r="N77" s="112">
        <v>0</v>
      </c>
    </row>
    <row r="78" spans="3:14" ht="30" customHeight="1" x14ac:dyDescent="0.3">
      <c r="C78" s="471"/>
      <c r="D78" s="472"/>
      <c r="E78" s="483"/>
      <c r="F78" s="483"/>
      <c r="G78" s="483"/>
      <c r="H78" s="483"/>
      <c r="I78" s="481"/>
      <c r="J78" s="481"/>
      <c r="K78" s="481"/>
      <c r="L78" s="494"/>
      <c r="M78" s="494"/>
      <c r="N78" s="112">
        <v>0</v>
      </c>
    </row>
    <row r="79" spans="3:14" ht="30" customHeight="1" x14ac:dyDescent="0.3">
      <c r="C79" s="471"/>
      <c r="D79" s="472"/>
      <c r="E79" s="483"/>
      <c r="F79" s="483"/>
      <c r="G79" s="483"/>
      <c r="H79" s="483"/>
      <c r="I79" s="481"/>
      <c r="J79" s="481"/>
      <c r="K79" s="481"/>
      <c r="L79" s="494"/>
      <c r="M79" s="494"/>
      <c r="N79" s="112">
        <v>0</v>
      </c>
    </row>
    <row r="80" spans="3:14" ht="30" customHeight="1" x14ac:dyDescent="0.3">
      <c r="C80" s="471"/>
      <c r="D80" s="472"/>
      <c r="E80" s="483"/>
      <c r="F80" s="483"/>
      <c r="G80" s="483"/>
      <c r="H80" s="483"/>
      <c r="I80" s="481"/>
      <c r="J80" s="481"/>
      <c r="K80" s="481"/>
      <c r="L80" s="494"/>
      <c r="M80" s="494"/>
      <c r="N80" s="112">
        <v>0</v>
      </c>
    </row>
    <row r="81" spans="3:14" ht="30" customHeight="1" x14ac:dyDescent="0.3">
      <c r="C81" s="471"/>
      <c r="D81" s="472"/>
      <c r="E81" s="483"/>
      <c r="F81" s="483"/>
      <c r="G81" s="483"/>
      <c r="H81" s="483"/>
      <c r="I81" s="481"/>
      <c r="J81" s="481"/>
      <c r="K81" s="481"/>
      <c r="L81" s="494"/>
      <c r="M81" s="494"/>
      <c r="N81" s="112">
        <v>0</v>
      </c>
    </row>
    <row r="82" spans="3:14" ht="30" customHeight="1" x14ac:dyDescent="0.3">
      <c r="C82" s="471"/>
      <c r="D82" s="472"/>
      <c r="E82" s="483"/>
      <c r="F82" s="483"/>
      <c r="G82" s="483"/>
      <c r="H82" s="483"/>
      <c r="I82" s="481"/>
      <c r="J82" s="481"/>
      <c r="K82" s="481"/>
      <c r="L82" s="494"/>
      <c r="M82" s="494"/>
      <c r="N82" s="112">
        <v>0</v>
      </c>
    </row>
    <row r="83" spans="3:14" ht="30" customHeight="1" x14ac:dyDescent="0.3">
      <c r="C83" s="471"/>
      <c r="D83" s="472"/>
      <c r="E83" s="483"/>
      <c r="F83" s="483"/>
      <c r="G83" s="483"/>
      <c r="H83" s="483"/>
      <c r="I83" s="481"/>
      <c r="J83" s="481"/>
      <c r="K83" s="481"/>
      <c r="L83" s="494"/>
      <c r="M83" s="494"/>
      <c r="N83" s="112">
        <v>0</v>
      </c>
    </row>
    <row r="84" spans="3:14" ht="30" customHeight="1" x14ac:dyDescent="0.3">
      <c r="C84" s="471"/>
      <c r="D84" s="472"/>
      <c r="E84" s="483"/>
      <c r="F84" s="483"/>
      <c r="G84" s="483"/>
      <c r="H84" s="483"/>
      <c r="I84" s="481"/>
      <c r="J84" s="481"/>
      <c r="K84" s="481"/>
      <c r="L84" s="494"/>
      <c r="M84" s="494"/>
      <c r="N84" s="112">
        <v>0</v>
      </c>
    </row>
    <row r="85" spans="3:14" ht="30" customHeight="1" thickBot="1" x14ac:dyDescent="0.35">
      <c r="C85" s="504"/>
      <c r="D85" s="505"/>
      <c r="E85" s="506"/>
      <c r="F85" s="506"/>
      <c r="G85" s="506"/>
      <c r="H85" s="506"/>
      <c r="I85" s="507"/>
      <c r="J85" s="507"/>
      <c r="K85" s="507"/>
      <c r="L85" s="508"/>
      <c r="M85" s="508"/>
      <c r="N85" s="113">
        <v>0</v>
      </c>
    </row>
  </sheetData>
  <sheetProtection selectLockedCells="1"/>
  <mergeCells count="233">
    <mergeCell ref="C85:D85"/>
    <mergeCell ref="E85:H85"/>
    <mergeCell ref="I85:K85"/>
    <mergeCell ref="L85:M85"/>
    <mergeCell ref="C82:D82"/>
    <mergeCell ref="E82:H82"/>
    <mergeCell ref="I82:K82"/>
    <mergeCell ref="L82:M82"/>
    <mergeCell ref="C83:D83"/>
    <mergeCell ref="E83:H83"/>
    <mergeCell ref="I83:K83"/>
    <mergeCell ref="L83:M83"/>
    <mergeCell ref="C84:D84"/>
    <mergeCell ref="E84:H84"/>
    <mergeCell ref="I84:K84"/>
    <mergeCell ref="L84:M84"/>
    <mergeCell ref="C79:D79"/>
    <mergeCell ref="E79:H79"/>
    <mergeCell ref="I79:K79"/>
    <mergeCell ref="L79:M79"/>
    <mergeCell ref="C80:D80"/>
    <mergeCell ref="E80:H80"/>
    <mergeCell ref="I80:K80"/>
    <mergeCell ref="L80:M80"/>
    <mergeCell ref="C81:D81"/>
    <mergeCell ref="E81:H81"/>
    <mergeCell ref="I81:K81"/>
    <mergeCell ref="L81:M81"/>
    <mergeCell ref="C76:D76"/>
    <mergeCell ref="E76:H76"/>
    <mergeCell ref="I76:K76"/>
    <mergeCell ref="L76:M76"/>
    <mergeCell ref="C77:D77"/>
    <mergeCell ref="E77:H77"/>
    <mergeCell ref="I77:K77"/>
    <mergeCell ref="L77:M77"/>
    <mergeCell ref="C78:D78"/>
    <mergeCell ref="E78:H78"/>
    <mergeCell ref="I78:K78"/>
    <mergeCell ref="L78:M78"/>
    <mergeCell ref="C73:D73"/>
    <mergeCell ref="E73:H73"/>
    <mergeCell ref="I73:K73"/>
    <mergeCell ref="L73:M73"/>
    <mergeCell ref="C74:D74"/>
    <mergeCell ref="E74:H74"/>
    <mergeCell ref="I74:K74"/>
    <mergeCell ref="L74:M74"/>
    <mergeCell ref="C75:D75"/>
    <mergeCell ref="E75:H75"/>
    <mergeCell ref="I75:K75"/>
    <mergeCell ref="L75:M75"/>
    <mergeCell ref="C70:D70"/>
    <mergeCell ref="E70:H70"/>
    <mergeCell ref="I70:K70"/>
    <mergeCell ref="L70:M70"/>
    <mergeCell ref="C71:D71"/>
    <mergeCell ref="E71:H71"/>
    <mergeCell ref="I71:K71"/>
    <mergeCell ref="L71:M71"/>
    <mergeCell ref="C72:D72"/>
    <mergeCell ref="E72:H72"/>
    <mergeCell ref="I72:K72"/>
    <mergeCell ref="L72:M72"/>
    <mergeCell ref="C67:D67"/>
    <mergeCell ref="E67:H67"/>
    <mergeCell ref="I67:K67"/>
    <mergeCell ref="L67:M67"/>
    <mergeCell ref="C68:D68"/>
    <mergeCell ref="E68:H68"/>
    <mergeCell ref="I68:K68"/>
    <mergeCell ref="L68:M68"/>
    <mergeCell ref="C69:D69"/>
    <mergeCell ref="E69:H69"/>
    <mergeCell ref="I69:K69"/>
    <mergeCell ref="L69:M69"/>
    <mergeCell ref="C62:D62"/>
    <mergeCell ref="E62:H62"/>
    <mergeCell ref="I62:K62"/>
    <mergeCell ref="L62:M62"/>
    <mergeCell ref="C63:D63"/>
    <mergeCell ref="E63:H63"/>
    <mergeCell ref="I63:K63"/>
    <mergeCell ref="L63:M63"/>
    <mergeCell ref="C64:D64"/>
    <mergeCell ref="E64:H64"/>
    <mergeCell ref="I64:K64"/>
    <mergeCell ref="L64:M64"/>
    <mergeCell ref="C65:D65"/>
    <mergeCell ref="E65:H65"/>
    <mergeCell ref="I65:K65"/>
    <mergeCell ref="L65:M65"/>
    <mergeCell ref="C66:D66"/>
    <mergeCell ref="E66:H66"/>
    <mergeCell ref="I66:K66"/>
    <mergeCell ref="L66:M66"/>
    <mergeCell ref="L18:M18"/>
    <mergeCell ref="L19:M19"/>
    <mergeCell ref="L20:M20"/>
    <mergeCell ref="C47:D47"/>
    <mergeCell ref="C48:D48"/>
    <mergeCell ref="C49:D49"/>
    <mergeCell ref="C50:D50"/>
    <mergeCell ref="C51:D51"/>
    <mergeCell ref="C52:D52"/>
    <mergeCell ref="C41:D41"/>
    <mergeCell ref="C42:D42"/>
    <mergeCell ref="C43:D43"/>
    <mergeCell ref="C44:D44"/>
    <mergeCell ref="C45:D45"/>
    <mergeCell ref="C46:D46"/>
    <mergeCell ref="C53:D53"/>
    <mergeCell ref="L9:M9"/>
    <mergeCell ref="L10:M10"/>
    <mergeCell ref="L11:M11"/>
    <mergeCell ref="L12:M12"/>
    <mergeCell ref="L13:M13"/>
    <mergeCell ref="L14:M14"/>
    <mergeCell ref="L15:M15"/>
    <mergeCell ref="L16:M16"/>
    <mergeCell ref="L17:M17"/>
    <mergeCell ref="C54:D54"/>
    <mergeCell ref="J60:L60"/>
    <mergeCell ref="D60:H60"/>
    <mergeCell ref="E56:H56"/>
    <mergeCell ref="E57:H57"/>
    <mergeCell ref="E58:H58"/>
    <mergeCell ref="E59:H59"/>
    <mergeCell ref="E54:H54"/>
    <mergeCell ref="E55:H55"/>
    <mergeCell ref="C61:D61"/>
    <mergeCell ref="E61:H61"/>
    <mergeCell ref="I61:K61"/>
    <mergeCell ref="L61:M61"/>
    <mergeCell ref="C22:D22"/>
    <mergeCell ref="C21:D21"/>
    <mergeCell ref="E30:H30"/>
    <mergeCell ref="E31:H31"/>
    <mergeCell ref="E32:H32"/>
    <mergeCell ref="E33:H33"/>
    <mergeCell ref="E34:H34"/>
    <mergeCell ref="E35:H35"/>
    <mergeCell ref="E24:H24"/>
    <mergeCell ref="E25:H25"/>
    <mergeCell ref="C29:D29"/>
    <mergeCell ref="C30:D30"/>
    <mergeCell ref="C31:D31"/>
    <mergeCell ref="C32:D32"/>
    <mergeCell ref="C33:D33"/>
    <mergeCell ref="C34:D34"/>
    <mergeCell ref="C35:D35"/>
    <mergeCell ref="C23:D23"/>
    <mergeCell ref="C24:D24"/>
    <mergeCell ref="C25:D25"/>
    <mergeCell ref="C26:D26"/>
    <mergeCell ref="C27:D27"/>
    <mergeCell ref="C28:D28"/>
    <mergeCell ref="E21:H21"/>
    <mergeCell ref="E48:H48"/>
    <mergeCell ref="E49:H49"/>
    <mergeCell ref="E50:H50"/>
    <mergeCell ref="E51:H51"/>
    <mergeCell ref="E52:H52"/>
    <mergeCell ref="C39:D39"/>
    <mergeCell ref="C40:D40"/>
    <mergeCell ref="E26:H26"/>
    <mergeCell ref="E27:H27"/>
    <mergeCell ref="E28:H28"/>
    <mergeCell ref="E29:H29"/>
    <mergeCell ref="E36:H36"/>
    <mergeCell ref="E37:H37"/>
    <mergeCell ref="E38:H38"/>
    <mergeCell ref="C36:D36"/>
    <mergeCell ref="C37:D37"/>
    <mergeCell ref="C38:D38"/>
    <mergeCell ref="E22:H22"/>
    <mergeCell ref="E23:H23"/>
    <mergeCell ref="E53:H53"/>
    <mergeCell ref="E42:H42"/>
    <mergeCell ref="E43:H43"/>
    <mergeCell ref="E44:H44"/>
    <mergeCell ref="E45:H45"/>
    <mergeCell ref="E46:H46"/>
    <mergeCell ref="E47:H47"/>
    <mergeCell ref="E39:H39"/>
    <mergeCell ref="E40:H40"/>
    <mergeCell ref="E41:H41"/>
    <mergeCell ref="C3:N3"/>
    <mergeCell ref="C4:G4"/>
    <mergeCell ref="C5:G5"/>
    <mergeCell ref="E13:H13"/>
    <mergeCell ref="E14:H14"/>
    <mergeCell ref="E15:H15"/>
    <mergeCell ref="E16:H16"/>
    <mergeCell ref="E17:H17"/>
    <mergeCell ref="C6:N6"/>
    <mergeCell ref="C7:N7"/>
    <mergeCell ref="C8:M8"/>
    <mergeCell ref="E9:H9"/>
    <mergeCell ref="E10:H10"/>
    <mergeCell ref="E11:H11"/>
    <mergeCell ref="C9:D9"/>
    <mergeCell ref="C10:D10"/>
    <mergeCell ref="C11:D11"/>
    <mergeCell ref="C12:D12"/>
    <mergeCell ref="C16:D16"/>
    <mergeCell ref="C17:D17"/>
    <mergeCell ref="M4:N4"/>
    <mergeCell ref="M5:N5"/>
    <mergeCell ref="H4:K4"/>
    <mergeCell ref="H5:K5"/>
    <mergeCell ref="C20:D20"/>
    <mergeCell ref="I12:K12"/>
    <mergeCell ref="I13:K13"/>
    <mergeCell ref="C18:D18"/>
    <mergeCell ref="C13:D13"/>
    <mergeCell ref="C14:D14"/>
    <mergeCell ref="C15:D15"/>
    <mergeCell ref="I9:K9"/>
    <mergeCell ref="I10:K10"/>
    <mergeCell ref="I11:K11"/>
    <mergeCell ref="E18:H18"/>
    <mergeCell ref="E19:H19"/>
    <mergeCell ref="C19:D19"/>
    <mergeCell ref="I20:K20"/>
    <mergeCell ref="I14:K14"/>
    <mergeCell ref="I15:K15"/>
    <mergeCell ref="I16:K16"/>
    <mergeCell ref="I17:K17"/>
    <mergeCell ref="I18:K18"/>
    <mergeCell ref="I19:K19"/>
    <mergeCell ref="E12:H12"/>
    <mergeCell ref="E20:H20"/>
  </mergeCells>
  <printOptions horizontalCentered="1" verticalCentered="1"/>
  <pageMargins left="0.25" right="0.25" top="0.25" bottom="0.25" header="0.25" footer="0.49"/>
  <pageSetup scale="90" orientation="portrait" blackAndWhite="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D2840-D2D5-4CE4-859E-38B15E6809AA}">
  <sheetPr>
    <tabColor theme="6" tint="0.39997558519241921"/>
  </sheetPr>
  <dimension ref="A1:R45"/>
  <sheetViews>
    <sheetView showGridLines="0" showZeros="0" zoomScale="85" zoomScaleNormal="85" zoomScaleSheetLayoutView="100" workbookViewId="0">
      <selection activeCell="E18" sqref="E18:H18"/>
    </sheetView>
  </sheetViews>
  <sheetFormatPr defaultColWidth="9.36328125" defaultRowHeight="12.5" x14ac:dyDescent="0.25"/>
  <cols>
    <col min="1" max="1" width="2.6328125" style="13" customWidth="1"/>
    <col min="2" max="2" width="2.6328125" style="8" customWidth="1"/>
    <col min="3" max="3" width="17.54296875" style="3" customWidth="1"/>
    <col min="4" max="4" width="10" style="3" customWidth="1"/>
    <col min="5" max="6" width="6" style="3" customWidth="1"/>
    <col min="7" max="7" width="18" style="3" customWidth="1"/>
    <col min="8" max="8" width="12.36328125" style="3" customWidth="1"/>
    <col min="9" max="9" width="7.36328125" style="3" customWidth="1"/>
    <col min="10" max="10" width="5.54296875" style="3" customWidth="1"/>
    <col min="11" max="11" width="13.36328125" style="3" customWidth="1"/>
    <col min="12" max="12" width="44.54296875" style="3" customWidth="1"/>
    <col min="13" max="13" width="13.453125" style="3" customWidth="1"/>
    <col min="14" max="14" width="9.54296875" style="3" customWidth="1"/>
    <col min="15" max="15" width="15.36328125" style="3" customWidth="1"/>
    <col min="16" max="16" width="5.54296875" style="3" customWidth="1"/>
    <col min="17" max="17" width="16.54296875" style="3" customWidth="1"/>
    <col min="18" max="18" width="9.36328125" style="6"/>
    <col min="19" max="16384" width="9.36328125" style="3"/>
  </cols>
  <sheetData>
    <row r="1" spans="1:18" ht="13" thickBot="1" x14ac:dyDescent="0.3">
      <c r="A1" s="16" t="s">
        <v>8</v>
      </c>
      <c r="B1" s="16"/>
      <c r="R1" s="3"/>
    </row>
    <row r="2" spans="1:18" x14ac:dyDescent="0.25">
      <c r="A2" s="16" t="s">
        <v>8</v>
      </c>
      <c r="B2" s="16"/>
      <c r="C2" s="88"/>
      <c r="D2" s="89"/>
      <c r="E2" s="89"/>
      <c r="F2" s="89"/>
      <c r="G2" s="89"/>
      <c r="H2" s="89"/>
      <c r="I2" s="89"/>
      <c r="J2" s="89"/>
      <c r="K2" s="90"/>
      <c r="L2" s="90"/>
      <c r="M2" s="90"/>
      <c r="N2" s="90"/>
      <c r="O2" s="91"/>
      <c r="R2" s="3"/>
    </row>
    <row r="3" spans="1:18" ht="21" customHeight="1" thickBot="1" x14ac:dyDescent="0.45">
      <c r="A3" s="16" t="s">
        <v>8</v>
      </c>
      <c r="B3" s="16"/>
      <c r="C3" s="443" t="s">
        <v>115</v>
      </c>
      <c r="D3" s="444"/>
      <c r="E3" s="444"/>
      <c r="F3" s="444"/>
      <c r="G3" s="444"/>
      <c r="H3" s="444"/>
      <c r="I3" s="444"/>
      <c r="J3" s="444"/>
      <c r="K3" s="444"/>
      <c r="L3" s="444"/>
      <c r="M3" s="444"/>
      <c r="N3" s="444"/>
      <c r="O3" s="445"/>
      <c r="R3" s="3"/>
    </row>
    <row r="4" spans="1:18" s="14" customFormat="1" ht="19.25" customHeight="1" x14ac:dyDescent="0.25">
      <c r="A4" s="15" t="s">
        <v>8</v>
      </c>
      <c r="B4" s="15"/>
      <c r="C4" s="454" t="s">
        <v>11</v>
      </c>
      <c r="D4" s="455"/>
      <c r="E4" s="455"/>
      <c r="F4" s="455"/>
      <c r="G4" s="456"/>
      <c r="H4" s="490" t="s">
        <v>62</v>
      </c>
      <c r="I4" s="455"/>
      <c r="J4" s="455"/>
      <c r="K4" s="456"/>
      <c r="L4" s="119" t="s">
        <v>13</v>
      </c>
      <c r="M4" s="448" t="s">
        <v>43</v>
      </c>
      <c r="N4" s="446"/>
      <c r="O4" s="449"/>
    </row>
    <row r="5" spans="1:18" ht="19.5" customHeight="1" x14ac:dyDescent="0.25">
      <c r="A5" s="16" t="s">
        <v>8</v>
      </c>
      <c r="B5" s="16"/>
      <c r="C5" s="457">
        <f>EQUIPMENT!C5</f>
        <v>0</v>
      </c>
      <c r="D5" s="458"/>
      <c r="E5" s="458"/>
      <c r="F5" s="458"/>
      <c r="G5" s="459"/>
      <c r="H5" s="491">
        <f>EQUIPMENT!J5</f>
        <v>0</v>
      </c>
      <c r="I5" s="458"/>
      <c r="J5" s="458"/>
      <c r="K5" s="459"/>
      <c r="L5" s="192"/>
      <c r="M5" s="452" t="s">
        <v>121</v>
      </c>
      <c r="N5" s="450"/>
      <c r="O5" s="453"/>
      <c r="R5" s="3"/>
    </row>
    <row r="6" spans="1:18" ht="19.5" hidden="1" customHeight="1" x14ac:dyDescent="0.25">
      <c r="A6" s="16"/>
      <c r="B6" s="16"/>
      <c r="C6" s="463" t="s">
        <v>53</v>
      </c>
      <c r="D6" s="464"/>
      <c r="E6" s="464"/>
      <c r="F6" s="464"/>
      <c r="G6" s="464"/>
      <c r="H6" s="464"/>
      <c r="I6" s="464"/>
      <c r="J6" s="464"/>
      <c r="K6" s="464"/>
      <c r="L6" s="464"/>
      <c r="M6" s="464"/>
      <c r="N6" s="464"/>
      <c r="O6" s="465"/>
      <c r="R6" s="3"/>
    </row>
    <row r="7" spans="1:18" ht="78" hidden="1" customHeight="1" x14ac:dyDescent="0.25">
      <c r="A7" s="16" t="s">
        <v>8</v>
      </c>
      <c r="B7" s="16"/>
      <c r="C7" s="466"/>
      <c r="D7" s="467"/>
      <c r="E7" s="467"/>
      <c r="F7" s="467"/>
      <c r="G7" s="467"/>
      <c r="H7" s="467"/>
      <c r="I7" s="467"/>
      <c r="J7" s="467"/>
      <c r="K7" s="467"/>
      <c r="L7" s="467"/>
      <c r="M7" s="467"/>
      <c r="N7" s="467"/>
      <c r="O7" s="468"/>
      <c r="R7" s="3"/>
    </row>
    <row r="8" spans="1:18" ht="23.25" customHeight="1" x14ac:dyDescent="0.25">
      <c r="A8" s="16"/>
      <c r="B8" s="16"/>
      <c r="C8" s="460" t="s">
        <v>111</v>
      </c>
      <c r="D8" s="461"/>
      <c r="E8" s="461"/>
      <c r="F8" s="461"/>
      <c r="G8" s="461"/>
      <c r="H8" s="461"/>
      <c r="I8" s="461"/>
      <c r="J8" s="461"/>
      <c r="K8" s="461"/>
      <c r="L8" s="461"/>
      <c r="M8" s="461"/>
      <c r="N8" s="462"/>
      <c r="O8" s="111" t="s">
        <v>14</v>
      </c>
      <c r="R8" s="3"/>
    </row>
    <row r="9" spans="1:18" ht="25.5" customHeight="1" x14ac:dyDescent="0.25">
      <c r="A9" s="16"/>
      <c r="B9" s="16"/>
      <c r="C9" s="489" t="s">
        <v>110</v>
      </c>
      <c r="D9" s="470"/>
      <c r="E9" s="480" t="s">
        <v>57</v>
      </c>
      <c r="F9" s="469"/>
      <c r="G9" s="469"/>
      <c r="H9" s="470"/>
      <c r="I9" s="480" t="s">
        <v>70</v>
      </c>
      <c r="J9" s="469"/>
      <c r="K9" s="470"/>
      <c r="L9" s="196" t="s">
        <v>71</v>
      </c>
      <c r="M9" s="209" t="s">
        <v>1</v>
      </c>
      <c r="N9" s="95" t="s">
        <v>113</v>
      </c>
      <c r="O9" s="97">
        <f>SUM(O10:O45)</f>
        <v>0</v>
      </c>
      <c r="R9" s="3"/>
    </row>
    <row r="10" spans="1:18" s="4" customFormat="1" ht="30" customHeight="1" x14ac:dyDescent="0.3">
      <c r="A10" s="17"/>
      <c r="B10" s="17"/>
      <c r="C10" s="509"/>
      <c r="D10" s="477"/>
      <c r="E10" s="435"/>
      <c r="F10" s="436"/>
      <c r="G10" s="436"/>
      <c r="H10" s="437"/>
      <c r="I10" s="473"/>
      <c r="J10" s="474"/>
      <c r="K10" s="475"/>
      <c r="L10" s="195"/>
      <c r="M10" s="207"/>
      <c r="N10" s="210"/>
      <c r="O10" s="112">
        <f>M10*N10</f>
        <v>0</v>
      </c>
      <c r="Q10" s="3"/>
    </row>
    <row r="11" spans="1:18" ht="30" customHeight="1" x14ac:dyDescent="0.3">
      <c r="A11" s="17"/>
      <c r="B11" s="16"/>
      <c r="C11" s="509"/>
      <c r="D11" s="477"/>
      <c r="E11" s="435"/>
      <c r="F11" s="436"/>
      <c r="G11" s="436"/>
      <c r="H11" s="437"/>
      <c r="I11" s="473"/>
      <c r="J11" s="474"/>
      <c r="K11" s="475"/>
      <c r="L11" s="195"/>
      <c r="M11" s="207"/>
      <c r="N11" s="210"/>
      <c r="O11" s="112">
        <f t="shared" ref="O11:O45" si="0">M11*N11</f>
        <v>0</v>
      </c>
      <c r="R11" s="3"/>
    </row>
    <row r="12" spans="1:18" ht="30" customHeight="1" x14ac:dyDescent="0.3">
      <c r="A12" s="17"/>
      <c r="B12" s="16"/>
      <c r="C12" s="509"/>
      <c r="D12" s="477"/>
      <c r="E12" s="435"/>
      <c r="F12" s="436"/>
      <c r="G12" s="436"/>
      <c r="H12" s="437"/>
      <c r="I12" s="473"/>
      <c r="J12" s="474"/>
      <c r="K12" s="475"/>
      <c r="L12" s="195"/>
      <c r="M12" s="207"/>
      <c r="N12" s="210"/>
      <c r="O12" s="112">
        <f t="shared" si="0"/>
        <v>0</v>
      </c>
      <c r="R12" s="3"/>
    </row>
    <row r="13" spans="1:18" ht="30" customHeight="1" x14ac:dyDescent="0.3">
      <c r="A13" s="17"/>
      <c r="B13" s="16"/>
      <c r="C13" s="509"/>
      <c r="D13" s="477"/>
      <c r="E13" s="435"/>
      <c r="F13" s="436"/>
      <c r="G13" s="436"/>
      <c r="H13" s="437"/>
      <c r="I13" s="473"/>
      <c r="J13" s="474"/>
      <c r="K13" s="475"/>
      <c r="L13" s="195"/>
      <c r="M13" s="207"/>
      <c r="N13" s="210"/>
      <c r="O13" s="112">
        <f t="shared" si="0"/>
        <v>0</v>
      </c>
      <c r="R13" s="3"/>
    </row>
    <row r="14" spans="1:18" ht="30" customHeight="1" x14ac:dyDescent="0.3">
      <c r="A14" s="17"/>
      <c r="B14" s="16"/>
      <c r="C14" s="476"/>
      <c r="D14" s="477"/>
      <c r="E14" s="435"/>
      <c r="F14" s="436"/>
      <c r="G14" s="436"/>
      <c r="H14" s="437"/>
      <c r="I14" s="482"/>
      <c r="J14" s="474"/>
      <c r="K14" s="475"/>
      <c r="L14" s="195"/>
      <c r="M14" s="208"/>
      <c r="N14" s="211"/>
      <c r="O14" s="112">
        <f t="shared" si="0"/>
        <v>0</v>
      </c>
      <c r="R14" s="3"/>
    </row>
    <row r="15" spans="1:18" ht="30" customHeight="1" x14ac:dyDescent="0.3">
      <c r="A15" s="17"/>
      <c r="B15" s="16"/>
      <c r="C15" s="476"/>
      <c r="D15" s="477"/>
      <c r="E15" s="435"/>
      <c r="F15" s="436"/>
      <c r="G15" s="436"/>
      <c r="H15" s="437"/>
      <c r="I15" s="482"/>
      <c r="J15" s="474"/>
      <c r="K15" s="475"/>
      <c r="L15" s="195"/>
      <c r="M15" s="208"/>
      <c r="N15" s="211"/>
      <c r="O15" s="112">
        <f t="shared" si="0"/>
        <v>0</v>
      </c>
      <c r="R15" s="3"/>
    </row>
    <row r="16" spans="1:18" ht="30" customHeight="1" x14ac:dyDescent="0.3">
      <c r="A16" s="17"/>
      <c r="B16" s="16"/>
      <c r="C16" s="476"/>
      <c r="D16" s="477"/>
      <c r="E16" s="435"/>
      <c r="F16" s="436"/>
      <c r="G16" s="436"/>
      <c r="H16" s="437"/>
      <c r="I16" s="482"/>
      <c r="J16" s="474"/>
      <c r="K16" s="475"/>
      <c r="L16" s="195"/>
      <c r="M16" s="208"/>
      <c r="N16" s="211"/>
      <c r="O16" s="112">
        <f t="shared" si="0"/>
        <v>0</v>
      </c>
      <c r="R16" s="3"/>
    </row>
    <row r="17" spans="1:18" ht="30" customHeight="1" x14ac:dyDescent="0.3">
      <c r="A17" s="17"/>
      <c r="B17" s="16"/>
      <c r="C17" s="476"/>
      <c r="D17" s="477"/>
      <c r="E17" s="484"/>
      <c r="F17" s="485"/>
      <c r="G17" s="485"/>
      <c r="H17" s="486"/>
      <c r="I17" s="482"/>
      <c r="J17" s="474"/>
      <c r="K17" s="475"/>
      <c r="L17" s="195"/>
      <c r="M17" s="208"/>
      <c r="N17" s="211"/>
      <c r="O17" s="112">
        <f t="shared" si="0"/>
        <v>0</v>
      </c>
      <c r="R17" s="3"/>
    </row>
    <row r="18" spans="1:18" ht="30" customHeight="1" x14ac:dyDescent="0.3">
      <c r="A18" s="17"/>
      <c r="B18" s="16"/>
      <c r="C18" s="476"/>
      <c r="D18" s="477"/>
      <c r="E18" s="435"/>
      <c r="F18" s="436"/>
      <c r="G18" s="436"/>
      <c r="H18" s="437"/>
      <c r="I18" s="482"/>
      <c r="J18" s="474"/>
      <c r="K18" s="475"/>
      <c r="L18" s="195"/>
      <c r="M18" s="208"/>
      <c r="N18" s="211"/>
      <c r="O18" s="112">
        <f t="shared" si="0"/>
        <v>0</v>
      </c>
      <c r="R18" s="3"/>
    </row>
    <row r="19" spans="1:18" ht="30" customHeight="1" x14ac:dyDescent="0.3">
      <c r="A19" s="17"/>
      <c r="B19" s="16"/>
      <c r="C19" s="476"/>
      <c r="D19" s="477"/>
      <c r="E19" s="435"/>
      <c r="F19" s="436"/>
      <c r="G19" s="436"/>
      <c r="H19" s="437"/>
      <c r="I19" s="482"/>
      <c r="J19" s="474"/>
      <c r="K19" s="475"/>
      <c r="L19" s="195"/>
      <c r="M19" s="208"/>
      <c r="N19" s="211"/>
      <c r="O19" s="112">
        <f t="shared" si="0"/>
        <v>0</v>
      </c>
      <c r="R19" s="3"/>
    </row>
    <row r="20" spans="1:18" ht="30" customHeight="1" x14ac:dyDescent="0.3">
      <c r="A20" s="17"/>
      <c r="B20" s="16"/>
      <c r="C20" s="471"/>
      <c r="D20" s="472"/>
      <c r="E20" s="483"/>
      <c r="F20" s="483"/>
      <c r="G20" s="483"/>
      <c r="H20" s="483"/>
      <c r="I20" s="481"/>
      <c r="J20" s="481"/>
      <c r="K20" s="481"/>
      <c r="L20" s="134"/>
      <c r="M20" s="206"/>
      <c r="N20" s="212"/>
      <c r="O20" s="112">
        <f t="shared" si="0"/>
        <v>0</v>
      </c>
      <c r="R20" s="3"/>
    </row>
    <row r="21" spans="1:18" ht="30" customHeight="1" x14ac:dyDescent="0.3">
      <c r="A21" s="16"/>
      <c r="B21" s="16"/>
      <c r="C21" s="471"/>
      <c r="D21" s="472"/>
      <c r="E21" s="483"/>
      <c r="F21" s="483"/>
      <c r="G21" s="483"/>
      <c r="H21" s="483"/>
      <c r="I21" s="481"/>
      <c r="J21" s="481"/>
      <c r="K21" s="481"/>
      <c r="L21" s="134"/>
      <c r="M21" s="206"/>
      <c r="N21" s="212"/>
      <c r="O21" s="112">
        <f t="shared" si="0"/>
        <v>0</v>
      </c>
      <c r="R21" s="3"/>
    </row>
    <row r="22" spans="1:18" ht="30" customHeight="1" x14ac:dyDescent="0.3">
      <c r="C22" s="471"/>
      <c r="D22" s="472"/>
      <c r="E22" s="483"/>
      <c r="F22" s="483"/>
      <c r="G22" s="483"/>
      <c r="H22" s="483"/>
      <c r="I22" s="481"/>
      <c r="J22" s="481"/>
      <c r="K22" s="481"/>
      <c r="L22" s="134"/>
      <c r="M22" s="206"/>
      <c r="N22" s="212"/>
      <c r="O22" s="112">
        <f t="shared" si="0"/>
        <v>0</v>
      </c>
    </row>
    <row r="23" spans="1:18" ht="30" customHeight="1" x14ac:dyDescent="0.3">
      <c r="C23" s="471"/>
      <c r="D23" s="472"/>
      <c r="E23" s="483"/>
      <c r="F23" s="483"/>
      <c r="G23" s="483"/>
      <c r="H23" s="483"/>
      <c r="I23" s="481"/>
      <c r="J23" s="481"/>
      <c r="K23" s="481"/>
      <c r="L23" s="134"/>
      <c r="M23" s="206"/>
      <c r="N23" s="212"/>
      <c r="O23" s="112">
        <f t="shared" si="0"/>
        <v>0</v>
      </c>
    </row>
    <row r="24" spans="1:18" ht="30" customHeight="1" x14ac:dyDescent="0.3">
      <c r="C24" s="471"/>
      <c r="D24" s="472"/>
      <c r="E24" s="483"/>
      <c r="F24" s="483"/>
      <c r="G24" s="483"/>
      <c r="H24" s="483"/>
      <c r="I24" s="481"/>
      <c r="J24" s="481"/>
      <c r="K24" s="481"/>
      <c r="L24" s="134"/>
      <c r="M24" s="206"/>
      <c r="N24" s="212"/>
      <c r="O24" s="112">
        <f t="shared" si="0"/>
        <v>0</v>
      </c>
    </row>
    <row r="25" spans="1:18" ht="30" customHeight="1" x14ac:dyDescent="0.3">
      <c r="C25" s="471"/>
      <c r="D25" s="472"/>
      <c r="E25" s="483"/>
      <c r="F25" s="483"/>
      <c r="G25" s="483"/>
      <c r="H25" s="483"/>
      <c r="I25" s="481"/>
      <c r="J25" s="481"/>
      <c r="K25" s="481"/>
      <c r="L25" s="134"/>
      <c r="M25" s="206"/>
      <c r="N25" s="212"/>
      <c r="O25" s="112">
        <f t="shared" si="0"/>
        <v>0</v>
      </c>
    </row>
    <row r="26" spans="1:18" ht="30" customHeight="1" x14ac:dyDescent="0.3">
      <c r="C26" s="471"/>
      <c r="D26" s="472"/>
      <c r="E26" s="483"/>
      <c r="F26" s="483"/>
      <c r="G26" s="483"/>
      <c r="H26" s="483"/>
      <c r="I26" s="481"/>
      <c r="J26" s="481"/>
      <c r="K26" s="481"/>
      <c r="L26" s="134"/>
      <c r="M26" s="206"/>
      <c r="N26" s="212"/>
      <c r="O26" s="112">
        <f t="shared" si="0"/>
        <v>0</v>
      </c>
    </row>
    <row r="27" spans="1:18" ht="30" customHeight="1" x14ac:dyDescent="0.3">
      <c r="C27" s="471"/>
      <c r="D27" s="472"/>
      <c r="E27" s="483"/>
      <c r="F27" s="483"/>
      <c r="G27" s="483"/>
      <c r="H27" s="483"/>
      <c r="I27" s="481"/>
      <c r="J27" s="481"/>
      <c r="K27" s="481"/>
      <c r="L27" s="134"/>
      <c r="M27" s="206"/>
      <c r="N27" s="212"/>
      <c r="O27" s="112">
        <f t="shared" si="0"/>
        <v>0</v>
      </c>
    </row>
    <row r="28" spans="1:18" ht="30" customHeight="1" x14ac:dyDescent="0.3">
      <c r="C28" s="471"/>
      <c r="D28" s="472"/>
      <c r="E28" s="483"/>
      <c r="F28" s="483"/>
      <c r="G28" s="483"/>
      <c r="H28" s="483"/>
      <c r="I28" s="481"/>
      <c r="J28" s="481"/>
      <c r="K28" s="481"/>
      <c r="L28" s="134"/>
      <c r="M28" s="206"/>
      <c r="N28" s="212"/>
      <c r="O28" s="112">
        <f t="shared" si="0"/>
        <v>0</v>
      </c>
    </row>
    <row r="29" spans="1:18" ht="30" customHeight="1" x14ac:dyDescent="0.3">
      <c r="C29" s="471"/>
      <c r="D29" s="472"/>
      <c r="E29" s="483"/>
      <c r="F29" s="483"/>
      <c r="G29" s="483"/>
      <c r="H29" s="483"/>
      <c r="I29" s="481"/>
      <c r="J29" s="481"/>
      <c r="K29" s="481"/>
      <c r="L29" s="134"/>
      <c r="M29" s="206"/>
      <c r="N29" s="212"/>
      <c r="O29" s="112">
        <f t="shared" si="0"/>
        <v>0</v>
      </c>
    </row>
    <row r="30" spans="1:18" ht="30" customHeight="1" x14ac:dyDescent="0.3">
      <c r="C30" s="471"/>
      <c r="D30" s="472"/>
      <c r="E30" s="483"/>
      <c r="F30" s="483"/>
      <c r="G30" s="483"/>
      <c r="H30" s="483"/>
      <c r="I30" s="481"/>
      <c r="J30" s="481"/>
      <c r="K30" s="481"/>
      <c r="L30" s="134"/>
      <c r="M30" s="206"/>
      <c r="N30" s="212"/>
      <c r="O30" s="112">
        <f t="shared" si="0"/>
        <v>0</v>
      </c>
    </row>
    <row r="31" spans="1:18" ht="30" customHeight="1" x14ac:dyDescent="0.3">
      <c r="C31" s="471"/>
      <c r="D31" s="472"/>
      <c r="E31" s="483"/>
      <c r="F31" s="483"/>
      <c r="G31" s="483"/>
      <c r="H31" s="483"/>
      <c r="I31" s="481"/>
      <c r="J31" s="481"/>
      <c r="K31" s="481"/>
      <c r="L31" s="134"/>
      <c r="M31" s="206"/>
      <c r="N31" s="212"/>
      <c r="O31" s="112">
        <f t="shared" si="0"/>
        <v>0</v>
      </c>
    </row>
    <row r="32" spans="1:18" ht="30" customHeight="1" x14ac:dyDescent="0.3">
      <c r="C32" s="471"/>
      <c r="D32" s="472"/>
      <c r="E32" s="483"/>
      <c r="F32" s="483"/>
      <c r="G32" s="483"/>
      <c r="H32" s="483"/>
      <c r="I32" s="481"/>
      <c r="J32" s="481"/>
      <c r="K32" s="481"/>
      <c r="L32" s="134"/>
      <c r="M32" s="206"/>
      <c r="N32" s="212"/>
      <c r="O32" s="112">
        <f t="shared" si="0"/>
        <v>0</v>
      </c>
    </row>
    <row r="33" spans="3:15" ht="30" customHeight="1" x14ac:dyDescent="0.3">
      <c r="C33" s="471"/>
      <c r="D33" s="472"/>
      <c r="E33" s="483"/>
      <c r="F33" s="483"/>
      <c r="G33" s="483"/>
      <c r="H33" s="483"/>
      <c r="I33" s="481"/>
      <c r="J33" s="481"/>
      <c r="K33" s="481"/>
      <c r="L33" s="134"/>
      <c r="M33" s="206"/>
      <c r="N33" s="212"/>
      <c r="O33" s="112">
        <f t="shared" si="0"/>
        <v>0</v>
      </c>
    </row>
    <row r="34" spans="3:15" ht="30" customHeight="1" x14ac:dyDescent="0.3">
      <c r="C34" s="471"/>
      <c r="D34" s="472"/>
      <c r="E34" s="483"/>
      <c r="F34" s="483"/>
      <c r="G34" s="483"/>
      <c r="H34" s="483"/>
      <c r="I34" s="481"/>
      <c r="J34" s="481"/>
      <c r="K34" s="481"/>
      <c r="L34" s="134"/>
      <c r="M34" s="206"/>
      <c r="N34" s="212"/>
      <c r="O34" s="112">
        <f t="shared" si="0"/>
        <v>0</v>
      </c>
    </row>
    <row r="35" spans="3:15" ht="30" customHeight="1" x14ac:dyDescent="0.3">
      <c r="C35" s="471"/>
      <c r="D35" s="472"/>
      <c r="E35" s="483"/>
      <c r="F35" s="483"/>
      <c r="G35" s="483"/>
      <c r="H35" s="483"/>
      <c r="I35" s="481"/>
      <c r="J35" s="481"/>
      <c r="K35" s="481"/>
      <c r="L35" s="134"/>
      <c r="M35" s="206"/>
      <c r="N35" s="212"/>
      <c r="O35" s="112">
        <f t="shared" si="0"/>
        <v>0</v>
      </c>
    </row>
    <row r="36" spans="3:15" ht="30" customHeight="1" x14ac:dyDescent="0.3">
      <c r="C36" s="471"/>
      <c r="D36" s="472"/>
      <c r="E36" s="483"/>
      <c r="F36" s="483"/>
      <c r="G36" s="483"/>
      <c r="H36" s="483"/>
      <c r="I36" s="481"/>
      <c r="J36" s="481"/>
      <c r="K36" s="481"/>
      <c r="L36" s="134"/>
      <c r="M36" s="206"/>
      <c r="N36" s="212"/>
      <c r="O36" s="112">
        <f t="shared" si="0"/>
        <v>0</v>
      </c>
    </row>
    <row r="37" spans="3:15" ht="30" customHeight="1" x14ac:dyDescent="0.3">
      <c r="C37" s="471"/>
      <c r="D37" s="472"/>
      <c r="E37" s="483"/>
      <c r="F37" s="483"/>
      <c r="G37" s="483"/>
      <c r="H37" s="483"/>
      <c r="I37" s="481"/>
      <c r="J37" s="481"/>
      <c r="K37" s="481"/>
      <c r="L37" s="134"/>
      <c r="M37" s="206"/>
      <c r="N37" s="212"/>
      <c r="O37" s="112">
        <f t="shared" si="0"/>
        <v>0</v>
      </c>
    </row>
    <row r="38" spans="3:15" ht="30" customHeight="1" x14ac:dyDescent="0.3">
      <c r="C38" s="471"/>
      <c r="D38" s="472"/>
      <c r="E38" s="483"/>
      <c r="F38" s="483"/>
      <c r="G38" s="483"/>
      <c r="H38" s="483"/>
      <c r="I38" s="481"/>
      <c r="J38" s="481"/>
      <c r="K38" s="481"/>
      <c r="L38" s="134"/>
      <c r="M38" s="206"/>
      <c r="N38" s="212"/>
      <c r="O38" s="112">
        <f t="shared" si="0"/>
        <v>0</v>
      </c>
    </row>
    <row r="39" spans="3:15" ht="30" customHeight="1" x14ac:dyDescent="0.3">
      <c r="C39" s="471"/>
      <c r="D39" s="472"/>
      <c r="E39" s="483"/>
      <c r="F39" s="483"/>
      <c r="G39" s="483"/>
      <c r="H39" s="483"/>
      <c r="I39" s="481"/>
      <c r="J39" s="481"/>
      <c r="K39" s="481"/>
      <c r="L39" s="134"/>
      <c r="M39" s="206"/>
      <c r="N39" s="212"/>
      <c r="O39" s="112">
        <f t="shared" si="0"/>
        <v>0</v>
      </c>
    </row>
    <row r="40" spans="3:15" ht="30" customHeight="1" x14ac:dyDescent="0.3">
      <c r="C40" s="471"/>
      <c r="D40" s="472"/>
      <c r="E40" s="483"/>
      <c r="F40" s="483"/>
      <c r="G40" s="483"/>
      <c r="H40" s="483"/>
      <c r="I40" s="481"/>
      <c r="J40" s="481"/>
      <c r="K40" s="481"/>
      <c r="L40" s="134"/>
      <c r="M40" s="206"/>
      <c r="N40" s="212"/>
      <c r="O40" s="112">
        <f t="shared" si="0"/>
        <v>0</v>
      </c>
    </row>
    <row r="41" spans="3:15" ht="30" customHeight="1" x14ac:dyDescent="0.3">
      <c r="C41" s="471"/>
      <c r="D41" s="472"/>
      <c r="E41" s="483"/>
      <c r="F41" s="483"/>
      <c r="G41" s="483"/>
      <c r="H41" s="483"/>
      <c r="I41" s="481"/>
      <c r="J41" s="481"/>
      <c r="K41" s="481"/>
      <c r="L41" s="134"/>
      <c r="M41" s="206"/>
      <c r="N41" s="212"/>
      <c r="O41" s="112">
        <f t="shared" si="0"/>
        <v>0</v>
      </c>
    </row>
    <row r="42" spans="3:15" ht="30" customHeight="1" x14ac:dyDescent="0.3">
      <c r="C42" s="471"/>
      <c r="D42" s="472"/>
      <c r="E42" s="483"/>
      <c r="F42" s="483"/>
      <c r="G42" s="483"/>
      <c r="H42" s="483"/>
      <c r="I42" s="481"/>
      <c r="J42" s="481"/>
      <c r="K42" s="481"/>
      <c r="L42" s="134"/>
      <c r="M42" s="206"/>
      <c r="N42" s="212"/>
      <c r="O42" s="112">
        <f t="shared" si="0"/>
        <v>0</v>
      </c>
    </row>
    <row r="43" spans="3:15" ht="30" customHeight="1" x14ac:dyDescent="0.3">
      <c r="C43" s="471"/>
      <c r="D43" s="472"/>
      <c r="E43" s="483"/>
      <c r="F43" s="483"/>
      <c r="G43" s="483"/>
      <c r="H43" s="483"/>
      <c r="I43" s="481"/>
      <c r="J43" s="481"/>
      <c r="K43" s="481"/>
      <c r="L43" s="134"/>
      <c r="M43" s="206"/>
      <c r="N43" s="212"/>
      <c r="O43" s="112">
        <f t="shared" si="0"/>
        <v>0</v>
      </c>
    </row>
    <row r="44" spans="3:15" ht="30" customHeight="1" x14ac:dyDescent="0.3">
      <c r="C44" s="471"/>
      <c r="D44" s="472"/>
      <c r="E44" s="483"/>
      <c r="F44" s="483"/>
      <c r="G44" s="483"/>
      <c r="H44" s="483"/>
      <c r="I44" s="481"/>
      <c r="J44" s="481"/>
      <c r="K44" s="481"/>
      <c r="L44" s="134"/>
      <c r="M44" s="206"/>
      <c r="N44" s="212"/>
      <c r="O44" s="112">
        <f t="shared" si="0"/>
        <v>0</v>
      </c>
    </row>
    <row r="45" spans="3:15" ht="30" customHeight="1" thickBot="1" x14ac:dyDescent="0.35">
      <c r="C45" s="504"/>
      <c r="D45" s="505"/>
      <c r="E45" s="506"/>
      <c r="F45" s="506"/>
      <c r="G45" s="506"/>
      <c r="H45" s="506"/>
      <c r="I45" s="507"/>
      <c r="J45" s="507"/>
      <c r="K45" s="507"/>
      <c r="L45" s="194"/>
      <c r="M45" s="205"/>
      <c r="N45" s="213"/>
      <c r="O45" s="112">
        <f t="shared" si="0"/>
        <v>0</v>
      </c>
    </row>
  </sheetData>
  <sheetProtection selectLockedCells="1"/>
  <mergeCells count="121">
    <mergeCell ref="C45:D45"/>
    <mergeCell ref="E45:H45"/>
    <mergeCell ref="I45:K45"/>
    <mergeCell ref="C43:D43"/>
    <mergeCell ref="E43:H43"/>
    <mergeCell ref="I43:K43"/>
    <mergeCell ref="C44:D44"/>
    <mergeCell ref="E44:H44"/>
    <mergeCell ref="I44:K44"/>
    <mergeCell ref="C41:D41"/>
    <mergeCell ref="E41:H41"/>
    <mergeCell ref="I41:K41"/>
    <mergeCell ref="C42:D42"/>
    <mergeCell ref="E42:H42"/>
    <mergeCell ref="I42:K42"/>
    <mergeCell ref="C39:D39"/>
    <mergeCell ref="E39:H39"/>
    <mergeCell ref="I39:K39"/>
    <mergeCell ref="C40:D40"/>
    <mergeCell ref="E40:H40"/>
    <mergeCell ref="I40:K40"/>
    <mergeCell ref="C37:D37"/>
    <mergeCell ref="E37:H37"/>
    <mergeCell ref="I37:K37"/>
    <mergeCell ref="C38:D38"/>
    <mergeCell ref="E38:H38"/>
    <mergeCell ref="I38:K38"/>
    <mergeCell ref="C35:D35"/>
    <mergeCell ref="E35:H35"/>
    <mergeCell ref="I35:K35"/>
    <mergeCell ref="C36:D36"/>
    <mergeCell ref="E36:H36"/>
    <mergeCell ref="I36:K36"/>
    <mergeCell ref="C33:D33"/>
    <mergeCell ref="E33:H33"/>
    <mergeCell ref="I33:K33"/>
    <mergeCell ref="C34:D34"/>
    <mergeCell ref="E34:H34"/>
    <mergeCell ref="I34:K34"/>
    <mergeCell ref="C31:D31"/>
    <mergeCell ref="E31:H31"/>
    <mergeCell ref="I31:K31"/>
    <mergeCell ref="C32:D32"/>
    <mergeCell ref="E32:H32"/>
    <mergeCell ref="I32:K32"/>
    <mergeCell ref="C29:D29"/>
    <mergeCell ref="E29:H29"/>
    <mergeCell ref="I29:K29"/>
    <mergeCell ref="C30:D30"/>
    <mergeCell ref="E30:H30"/>
    <mergeCell ref="I30:K30"/>
    <mergeCell ref="C27:D27"/>
    <mergeCell ref="E27:H27"/>
    <mergeCell ref="I27:K27"/>
    <mergeCell ref="C28:D28"/>
    <mergeCell ref="E28:H28"/>
    <mergeCell ref="I28:K28"/>
    <mergeCell ref="C25:D25"/>
    <mergeCell ref="E25:H25"/>
    <mergeCell ref="I25:K25"/>
    <mergeCell ref="C26:D26"/>
    <mergeCell ref="E26:H26"/>
    <mergeCell ref="I26:K26"/>
    <mergeCell ref="C23:D23"/>
    <mergeCell ref="E23:H23"/>
    <mergeCell ref="I23:K23"/>
    <mergeCell ref="C24:D24"/>
    <mergeCell ref="E24:H24"/>
    <mergeCell ref="I24:K24"/>
    <mergeCell ref="C21:D21"/>
    <mergeCell ref="E21:H21"/>
    <mergeCell ref="I21:K21"/>
    <mergeCell ref="C22:D22"/>
    <mergeCell ref="E22:H22"/>
    <mergeCell ref="I22:K22"/>
    <mergeCell ref="C20:D20"/>
    <mergeCell ref="E20:H20"/>
    <mergeCell ref="I20:K20"/>
    <mergeCell ref="C18:D18"/>
    <mergeCell ref="E18:H18"/>
    <mergeCell ref="I18:K18"/>
    <mergeCell ref="C19:D19"/>
    <mergeCell ref="E19:H19"/>
    <mergeCell ref="I19:K19"/>
    <mergeCell ref="C16:D16"/>
    <mergeCell ref="E16:H16"/>
    <mergeCell ref="I16:K16"/>
    <mergeCell ref="C17:D17"/>
    <mergeCell ref="E17:H17"/>
    <mergeCell ref="I17:K17"/>
    <mergeCell ref="C14:D14"/>
    <mergeCell ref="E14:H14"/>
    <mergeCell ref="I14:K14"/>
    <mergeCell ref="C15:D15"/>
    <mergeCell ref="E15:H15"/>
    <mergeCell ref="I15:K15"/>
    <mergeCell ref="C12:D12"/>
    <mergeCell ref="E12:H12"/>
    <mergeCell ref="I12:K12"/>
    <mergeCell ref="C13:D13"/>
    <mergeCell ref="E13:H13"/>
    <mergeCell ref="I13:K13"/>
    <mergeCell ref="C11:D11"/>
    <mergeCell ref="E11:H11"/>
    <mergeCell ref="I11:K11"/>
    <mergeCell ref="C6:O6"/>
    <mergeCell ref="C7:O7"/>
    <mergeCell ref="C8:N8"/>
    <mergeCell ref="C9:D9"/>
    <mergeCell ref="E9:H9"/>
    <mergeCell ref="I9:K9"/>
    <mergeCell ref="C3:O3"/>
    <mergeCell ref="C4:G4"/>
    <mergeCell ref="H4:K4"/>
    <mergeCell ref="C5:G5"/>
    <mergeCell ref="H5:K5"/>
    <mergeCell ref="M4:O4"/>
    <mergeCell ref="M5:O5"/>
    <mergeCell ref="C10:D10"/>
    <mergeCell ref="E10:H10"/>
    <mergeCell ref="I10:K10"/>
  </mergeCells>
  <printOptions horizontalCentered="1" verticalCentered="1"/>
  <pageMargins left="0.25" right="0.25" top="0.25" bottom="0.25" header="0.25" footer="0.49"/>
  <pageSetup scale="90" orientation="portrait" blackAndWhite="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39997558519241921"/>
  </sheetPr>
  <dimension ref="B1:AJ55"/>
  <sheetViews>
    <sheetView showGridLines="0" workbookViewId="0">
      <selection activeCell="D18" sqref="D18:E18"/>
    </sheetView>
  </sheetViews>
  <sheetFormatPr defaultRowHeight="12.5" x14ac:dyDescent="0.25"/>
  <cols>
    <col min="1" max="1" width="3.36328125" customWidth="1"/>
    <col min="2" max="2" width="49.6328125" customWidth="1"/>
    <col min="3" max="3" width="17.36328125" customWidth="1"/>
    <col min="4" max="4" width="5.453125" customWidth="1"/>
    <col min="5" max="5" width="8.36328125" customWidth="1"/>
    <col min="6" max="6" width="16.36328125" customWidth="1"/>
    <col min="7" max="7" width="18.453125" customWidth="1"/>
  </cols>
  <sheetData>
    <row r="1" spans="2:36" ht="13" thickBot="1" x14ac:dyDescent="0.3"/>
    <row r="2" spans="2:36" ht="39" customHeight="1" thickTop="1" thickBot="1" x14ac:dyDescent="0.45">
      <c r="B2" s="539" t="s">
        <v>77</v>
      </c>
      <c r="C2" s="540"/>
      <c r="D2" s="540"/>
      <c r="E2" s="540"/>
      <c r="F2" s="540"/>
      <c r="G2" s="541"/>
      <c r="H2" s="143"/>
      <c r="I2" s="144"/>
      <c r="J2" s="142"/>
      <c r="K2" s="142"/>
      <c r="L2" s="142"/>
      <c r="M2" s="142"/>
      <c r="N2" s="142"/>
    </row>
    <row r="3" spans="2:36" ht="19.25" customHeight="1" x14ac:dyDescent="0.25">
      <c r="B3" s="454" t="s">
        <v>11</v>
      </c>
      <c r="C3" s="456"/>
      <c r="D3" s="547" t="s">
        <v>62</v>
      </c>
      <c r="E3" s="548"/>
      <c r="F3" s="119" t="s">
        <v>13</v>
      </c>
      <c r="G3" s="145" t="s">
        <v>43</v>
      </c>
    </row>
    <row r="4" spans="2:36" ht="19.25" customHeight="1" thickBot="1" x14ac:dyDescent="0.3">
      <c r="B4" s="537">
        <f>EQUIPMENT!C5</f>
        <v>0</v>
      </c>
      <c r="C4" s="538"/>
      <c r="D4" s="545">
        <f>EQUIPMENT!J5</f>
        <v>0</v>
      </c>
      <c r="E4" s="546"/>
      <c r="F4" s="185">
        <f>EQUIPMENT!Y5</f>
        <v>0</v>
      </c>
      <c r="G4" s="146" t="str">
        <f>EQUIPMENT!AH5</f>
        <v>DR-4702-KY</v>
      </c>
    </row>
    <row r="5" spans="2:36" ht="19.25" customHeight="1" thickBot="1" x14ac:dyDescent="0.3">
      <c r="B5" s="533" t="s">
        <v>80</v>
      </c>
      <c r="C5" s="534"/>
      <c r="D5" s="542" t="s">
        <v>83</v>
      </c>
      <c r="E5" s="543"/>
      <c r="F5" s="186" t="s">
        <v>84</v>
      </c>
      <c r="G5" s="188" t="s">
        <v>78</v>
      </c>
    </row>
    <row r="6" spans="2:36" ht="19.25" customHeight="1" thickBot="1" x14ac:dyDescent="0.3">
      <c r="B6" s="535"/>
      <c r="C6" s="536"/>
      <c r="D6" s="544"/>
      <c r="E6" s="536"/>
      <c r="F6" s="187"/>
      <c r="G6" s="189">
        <f>G7+G20+G33</f>
        <v>0</v>
      </c>
    </row>
    <row r="7" spans="2:36" ht="18.75" customHeight="1" x14ac:dyDescent="0.25">
      <c r="B7" s="518" t="s">
        <v>82</v>
      </c>
      <c r="C7" s="519"/>
      <c r="D7" s="519"/>
      <c r="E7" s="519"/>
      <c r="F7" s="529" t="s">
        <v>79</v>
      </c>
      <c r="G7" s="549">
        <f>SUM(G10:G19)</f>
        <v>0</v>
      </c>
    </row>
    <row r="8" spans="2:36" ht="19.25" customHeight="1" x14ac:dyDescent="0.25">
      <c r="B8" s="521"/>
      <c r="C8" s="522"/>
      <c r="D8" s="522"/>
      <c r="E8" s="522"/>
      <c r="F8" s="524"/>
      <c r="G8" s="550"/>
      <c r="AJ8" s="123">
        <f>SUM(G10:G19)</f>
        <v>0</v>
      </c>
    </row>
    <row r="9" spans="2:36" ht="25.25" customHeight="1" x14ac:dyDescent="0.25">
      <c r="B9" s="124" t="s">
        <v>88</v>
      </c>
      <c r="C9" s="120" t="s">
        <v>81</v>
      </c>
      <c r="D9" s="514" t="s">
        <v>34</v>
      </c>
      <c r="E9" s="515"/>
      <c r="F9" s="117" t="s">
        <v>31</v>
      </c>
      <c r="G9" s="118" t="s">
        <v>14</v>
      </c>
    </row>
    <row r="10" spans="2:36" ht="25.25" customHeight="1" x14ac:dyDescent="0.35">
      <c r="B10" s="121"/>
      <c r="C10" s="122"/>
      <c r="D10" s="530">
        <v>0</v>
      </c>
      <c r="E10" s="531"/>
      <c r="F10" s="122"/>
      <c r="G10" s="61">
        <f>(D10*F10)</f>
        <v>0</v>
      </c>
    </row>
    <row r="11" spans="2:36" ht="25.25" customHeight="1" x14ac:dyDescent="0.35">
      <c r="B11" s="121"/>
      <c r="C11" s="122"/>
      <c r="D11" s="530">
        <v>0</v>
      </c>
      <c r="E11" s="531"/>
      <c r="F11" s="122"/>
      <c r="G11" s="61">
        <f t="shared" ref="G11:G19" si="0">(D11*F11)</f>
        <v>0</v>
      </c>
    </row>
    <row r="12" spans="2:36" ht="25.25" customHeight="1" x14ac:dyDescent="0.35">
      <c r="B12" s="121"/>
      <c r="C12" s="122"/>
      <c r="D12" s="530">
        <v>0</v>
      </c>
      <c r="E12" s="531"/>
      <c r="F12" s="122"/>
      <c r="G12" s="61">
        <f t="shared" si="0"/>
        <v>0</v>
      </c>
    </row>
    <row r="13" spans="2:36" ht="25.25" customHeight="1" x14ac:dyDescent="0.35">
      <c r="B13" s="121"/>
      <c r="C13" s="122"/>
      <c r="D13" s="530">
        <v>0</v>
      </c>
      <c r="E13" s="531"/>
      <c r="F13" s="122"/>
      <c r="G13" s="61">
        <f t="shared" si="0"/>
        <v>0</v>
      </c>
    </row>
    <row r="14" spans="2:36" ht="25.25" customHeight="1" x14ac:dyDescent="0.35">
      <c r="B14" s="121"/>
      <c r="C14" s="122"/>
      <c r="D14" s="530">
        <v>0</v>
      </c>
      <c r="E14" s="531"/>
      <c r="F14" s="122"/>
      <c r="G14" s="61">
        <f t="shared" si="0"/>
        <v>0</v>
      </c>
    </row>
    <row r="15" spans="2:36" ht="25.25" customHeight="1" x14ac:dyDescent="0.35">
      <c r="B15" s="121"/>
      <c r="C15" s="122"/>
      <c r="D15" s="530">
        <v>0</v>
      </c>
      <c r="E15" s="531"/>
      <c r="F15" s="122"/>
      <c r="G15" s="61">
        <f t="shared" si="0"/>
        <v>0</v>
      </c>
    </row>
    <row r="16" spans="2:36" ht="25.25" customHeight="1" x14ac:dyDescent="0.35">
      <c r="B16" s="121"/>
      <c r="C16" s="122"/>
      <c r="D16" s="530">
        <v>0</v>
      </c>
      <c r="E16" s="531"/>
      <c r="F16" s="122"/>
      <c r="G16" s="61">
        <f t="shared" si="0"/>
        <v>0</v>
      </c>
    </row>
    <row r="17" spans="2:14" ht="25.25" customHeight="1" x14ac:dyDescent="0.35">
      <c r="B17" s="121"/>
      <c r="C17" s="122"/>
      <c r="D17" s="530">
        <v>0</v>
      </c>
      <c r="E17" s="531"/>
      <c r="F17" s="122"/>
      <c r="G17" s="61">
        <f t="shared" si="0"/>
        <v>0</v>
      </c>
    </row>
    <row r="18" spans="2:14" ht="25.25" customHeight="1" x14ac:dyDescent="0.35">
      <c r="B18" s="121"/>
      <c r="C18" s="122"/>
      <c r="D18" s="530">
        <v>0</v>
      </c>
      <c r="E18" s="531"/>
      <c r="F18" s="122"/>
      <c r="G18" s="61">
        <f t="shared" si="0"/>
        <v>0</v>
      </c>
    </row>
    <row r="19" spans="2:14" ht="25.25" customHeight="1" thickBot="1" x14ac:dyDescent="0.4">
      <c r="B19" s="126"/>
      <c r="C19" s="127"/>
      <c r="D19" s="530">
        <v>0</v>
      </c>
      <c r="E19" s="531"/>
      <c r="F19" s="122"/>
      <c r="G19" s="61">
        <f t="shared" si="0"/>
        <v>0</v>
      </c>
    </row>
    <row r="20" spans="2:14" ht="18.75" customHeight="1" thickTop="1" x14ac:dyDescent="0.25">
      <c r="B20" s="518" t="s">
        <v>85</v>
      </c>
      <c r="C20" s="519"/>
      <c r="D20" s="520"/>
      <c r="E20" s="520"/>
      <c r="F20" s="523" t="s">
        <v>86</v>
      </c>
      <c r="G20" s="525">
        <f>SUM(G23:G32)</f>
        <v>0</v>
      </c>
      <c r="H20" s="142"/>
      <c r="I20" s="142"/>
      <c r="J20" s="142"/>
      <c r="K20" s="142"/>
      <c r="L20" s="142"/>
      <c r="M20" s="142"/>
      <c r="N20" s="142"/>
    </row>
    <row r="21" spans="2:14" ht="20.25" customHeight="1" x14ac:dyDescent="0.25">
      <c r="B21" s="521"/>
      <c r="C21" s="522"/>
      <c r="D21" s="522"/>
      <c r="E21" s="522"/>
      <c r="F21" s="524"/>
      <c r="G21" s="526"/>
    </row>
    <row r="22" spans="2:14" ht="25.25" customHeight="1" x14ac:dyDescent="0.25">
      <c r="B22" s="124" t="s">
        <v>87</v>
      </c>
      <c r="C22" s="116" t="s">
        <v>89</v>
      </c>
      <c r="D22" s="514" t="s">
        <v>1</v>
      </c>
      <c r="E22" s="532"/>
      <c r="F22" s="116" t="s">
        <v>31</v>
      </c>
      <c r="G22" s="125" t="s">
        <v>14</v>
      </c>
    </row>
    <row r="23" spans="2:14" ht="25.25" customHeight="1" x14ac:dyDescent="0.25">
      <c r="B23" s="121"/>
      <c r="C23" s="122"/>
      <c r="D23" s="530">
        <v>0</v>
      </c>
      <c r="E23" s="531"/>
      <c r="F23" s="122"/>
      <c r="G23" s="128">
        <f>D23*F23</f>
        <v>0</v>
      </c>
    </row>
    <row r="24" spans="2:14" ht="25.25" customHeight="1" x14ac:dyDescent="0.25">
      <c r="B24" s="121"/>
      <c r="C24" s="122"/>
      <c r="D24" s="530">
        <v>0</v>
      </c>
      <c r="E24" s="531"/>
      <c r="F24" s="122"/>
      <c r="G24" s="128">
        <f t="shared" ref="G24:G32" si="1">D24*F24</f>
        <v>0</v>
      </c>
    </row>
    <row r="25" spans="2:14" ht="25.25" customHeight="1" x14ac:dyDescent="0.25">
      <c r="B25" s="121"/>
      <c r="C25" s="122"/>
      <c r="D25" s="530">
        <v>0</v>
      </c>
      <c r="E25" s="531"/>
      <c r="F25" s="122"/>
      <c r="G25" s="128">
        <f t="shared" si="1"/>
        <v>0</v>
      </c>
    </row>
    <row r="26" spans="2:14" ht="25.25" customHeight="1" x14ac:dyDescent="0.25">
      <c r="B26" s="121"/>
      <c r="C26" s="122"/>
      <c r="D26" s="530">
        <v>0</v>
      </c>
      <c r="E26" s="531"/>
      <c r="F26" s="122"/>
      <c r="G26" s="128">
        <f t="shared" si="1"/>
        <v>0</v>
      </c>
    </row>
    <row r="27" spans="2:14" ht="25.25" customHeight="1" x14ac:dyDescent="0.25">
      <c r="B27" s="121"/>
      <c r="C27" s="122"/>
      <c r="D27" s="530">
        <v>0</v>
      </c>
      <c r="E27" s="531"/>
      <c r="F27" s="122"/>
      <c r="G27" s="128">
        <f t="shared" si="1"/>
        <v>0</v>
      </c>
    </row>
    <row r="28" spans="2:14" ht="25.25" customHeight="1" x14ac:dyDescent="0.25">
      <c r="B28" s="121"/>
      <c r="C28" s="122"/>
      <c r="D28" s="530">
        <v>0</v>
      </c>
      <c r="E28" s="531"/>
      <c r="F28" s="122"/>
      <c r="G28" s="128">
        <f t="shared" si="1"/>
        <v>0</v>
      </c>
    </row>
    <row r="29" spans="2:14" ht="25.25" customHeight="1" x14ac:dyDescent="0.25">
      <c r="B29" s="121"/>
      <c r="C29" s="122"/>
      <c r="D29" s="530">
        <v>0</v>
      </c>
      <c r="E29" s="531"/>
      <c r="F29" s="122"/>
      <c r="G29" s="128">
        <f t="shared" si="1"/>
        <v>0</v>
      </c>
    </row>
    <row r="30" spans="2:14" ht="25.25" customHeight="1" x14ac:dyDescent="0.25">
      <c r="B30" s="121"/>
      <c r="C30" s="122"/>
      <c r="D30" s="530">
        <v>0</v>
      </c>
      <c r="E30" s="531"/>
      <c r="F30" s="122"/>
      <c r="G30" s="128">
        <f t="shared" si="1"/>
        <v>0</v>
      </c>
    </row>
    <row r="31" spans="2:14" ht="25.25" customHeight="1" x14ac:dyDescent="0.25">
      <c r="B31" s="121"/>
      <c r="C31" s="122"/>
      <c r="D31" s="530">
        <v>0</v>
      </c>
      <c r="E31" s="531"/>
      <c r="F31" s="122"/>
      <c r="G31" s="128">
        <f t="shared" si="1"/>
        <v>0</v>
      </c>
    </row>
    <row r="32" spans="2:14" ht="25.25" customHeight="1" thickBot="1" x14ac:dyDescent="0.3">
      <c r="B32" s="126"/>
      <c r="C32" s="127"/>
      <c r="D32" s="516">
        <v>0</v>
      </c>
      <c r="E32" s="517"/>
      <c r="F32" s="127"/>
      <c r="G32" s="128">
        <f t="shared" si="1"/>
        <v>0</v>
      </c>
    </row>
    <row r="33" spans="2:14" ht="20.25" customHeight="1" thickTop="1" x14ac:dyDescent="0.25">
      <c r="B33" s="518" t="s">
        <v>90</v>
      </c>
      <c r="C33" s="519"/>
      <c r="D33" s="520"/>
      <c r="E33" s="520"/>
      <c r="F33" s="523" t="s">
        <v>91</v>
      </c>
      <c r="G33" s="525">
        <f>SUM(G36:G55)</f>
        <v>0</v>
      </c>
      <c r="H33" s="142"/>
      <c r="I33" s="142"/>
      <c r="J33" s="142"/>
      <c r="K33" s="142"/>
      <c r="L33" s="142"/>
      <c r="M33" s="142"/>
      <c r="N33" s="142"/>
    </row>
    <row r="34" spans="2:14" ht="20.25" customHeight="1" x14ac:dyDescent="0.25">
      <c r="B34" s="527"/>
      <c r="C34" s="528"/>
      <c r="D34" s="528"/>
      <c r="E34" s="528"/>
      <c r="F34" s="529"/>
      <c r="G34" s="526"/>
    </row>
    <row r="35" spans="2:14" ht="25.25" customHeight="1" x14ac:dyDescent="0.25">
      <c r="B35" s="115" t="s">
        <v>92</v>
      </c>
      <c r="C35" s="117" t="s">
        <v>6</v>
      </c>
      <c r="D35" s="514" t="s">
        <v>93</v>
      </c>
      <c r="E35" s="515"/>
      <c r="F35" s="117" t="s">
        <v>1</v>
      </c>
      <c r="G35" s="118" t="s">
        <v>14</v>
      </c>
    </row>
    <row r="36" spans="2:14" ht="25.25" customHeight="1" x14ac:dyDescent="0.25">
      <c r="B36" s="129"/>
      <c r="C36" s="122"/>
      <c r="D36" s="510"/>
      <c r="E36" s="511"/>
      <c r="F36" s="130">
        <v>0</v>
      </c>
      <c r="G36" s="128">
        <f>C36*F36</f>
        <v>0</v>
      </c>
    </row>
    <row r="37" spans="2:14" ht="25.25" customHeight="1" x14ac:dyDescent="0.25">
      <c r="B37" s="121"/>
      <c r="C37" s="122"/>
      <c r="D37" s="510"/>
      <c r="E37" s="511"/>
      <c r="F37" s="130">
        <v>0</v>
      </c>
      <c r="G37" s="128">
        <f t="shared" ref="G37:G55" si="2">C37*F37</f>
        <v>0</v>
      </c>
    </row>
    <row r="38" spans="2:14" ht="25.25" customHeight="1" x14ac:dyDescent="0.25">
      <c r="B38" s="121"/>
      <c r="C38" s="122"/>
      <c r="D38" s="510"/>
      <c r="E38" s="511"/>
      <c r="F38" s="130">
        <v>0</v>
      </c>
      <c r="G38" s="128">
        <f t="shared" si="2"/>
        <v>0</v>
      </c>
    </row>
    <row r="39" spans="2:14" ht="25.25" customHeight="1" x14ac:dyDescent="0.25">
      <c r="B39" s="121"/>
      <c r="C39" s="122"/>
      <c r="D39" s="510"/>
      <c r="E39" s="511"/>
      <c r="F39" s="130">
        <v>0</v>
      </c>
      <c r="G39" s="128">
        <f t="shared" si="2"/>
        <v>0</v>
      </c>
    </row>
    <row r="40" spans="2:14" ht="25.25" customHeight="1" x14ac:dyDescent="0.25">
      <c r="B40" s="121"/>
      <c r="C40" s="122"/>
      <c r="D40" s="510"/>
      <c r="E40" s="511"/>
      <c r="F40" s="130">
        <v>0</v>
      </c>
      <c r="G40" s="128">
        <f t="shared" si="2"/>
        <v>0</v>
      </c>
    </row>
    <row r="41" spans="2:14" ht="25.25" customHeight="1" x14ac:dyDescent="0.25">
      <c r="B41" s="121"/>
      <c r="C41" s="122"/>
      <c r="D41" s="510"/>
      <c r="E41" s="511"/>
      <c r="F41" s="130">
        <v>0</v>
      </c>
      <c r="G41" s="128">
        <f t="shared" si="2"/>
        <v>0</v>
      </c>
    </row>
    <row r="42" spans="2:14" ht="25.25" customHeight="1" x14ac:dyDescent="0.25">
      <c r="B42" s="121"/>
      <c r="C42" s="122"/>
      <c r="D42" s="510"/>
      <c r="E42" s="511"/>
      <c r="F42" s="130">
        <v>0</v>
      </c>
      <c r="G42" s="128">
        <f t="shared" si="2"/>
        <v>0</v>
      </c>
    </row>
    <row r="43" spans="2:14" ht="25.25" customHeight="1" x14ac:dyDescent="0.25">
      <c r="B43" s="121"/>
      <c r="C43" s="122"/>
      <c r="D43" s="510"/>
      <c r="E43" s="511"/>
      <c r="F43" s="130">
        <v>0</v>
      </c>
      <c r="G43" s="128">
        <f t="shared" si="2"/>
        <v>0</v>
      </c>
    </row>
    <row r="44" spans="2:14" ht="25.25" customHeight="1" x14ac:dyDescent="0.25">
      <c r="B44" s="121"/>
      <c r="C44" s="122"/>
      <c r="D44" s="510"/>
      <c r="E44" s="511"/>
      <c r="F44" s="130">
        <v>0</v>
      </c>
      <c r="G44" s="128">
        <f t="shared" si="2"/>
        <v>0</v>
      </c>
    </row>
    <row r="45" spans="2:14" ht="25.25" customHeight="1" x14ac:dyDescent="0.25">
      <c r="B45" s="121"/>
      <c r="C45" s="122"/>
      <c r="D45" s="510"/>
      <c r="E45" s="511"/>
      <c r="F45" s="130">
        <v>0</v>
      </c>
      <c r="G45" s="128">
        <f t="shared" si="2"/>
        <v>0</v>
      </c>
    </row>
    <row r="46" spans="2:14" ht="25.25" customHeight="1" x14ac:dyDescent="0.25">
      <c r="B46" s="121"/>
      <c r="C46" s="122"/>
      <c r="D46" s="510"/>
      <c r="E46" s="511"/>
      <c r="F46" s="130">
        <v>0</v>
      </c>
      <c r="G46" s="128">
        <f t="shared" si="2"/>
        <v>0</v>
      </c>
    </row>
    <row r="47" spans="2:14" ht="25.25" customHeight="1" x14ac:dyDescent="0.25">
      <c r="B47" s="121"/>
      <c r="C47" s="122"/>
      <c r="D47" s="510"/>
      <c r="E47" s="511"/>
      <c r="F47" s="130">
        <v>0</v>
      </c>
      <c r="G47" s="128">
        <f t="shared" si="2"/>
        <v>0</v>
      </c>
    </row>
    <row r="48" spans="2:14" ht="25.25" customHeight="1" x14ac:dyDescent="0.25">
      <c r="B48" s="121"/>
      <c r="C48" s="122"/>
      <c r="D48" s="510"/>
      <c r="E48" s="511"/>
      <c r="F48" s="130">
        <v>0</v>
      </c>
      <c r="G48" s="128">
        <f t="shared" si="2"/>
        <v>0</v>
      </c>
    </row>
    <row r="49" spans="2:7" ht="25.25" customHeight="1" x14ac:dyDescent="0.25">
      <c r="B49" s="121"/>
      <c r="C49" s="122"/>
      <c r="D49" s="510"/>
      <c r="E49" s="511"/>
      <c r="F49" s="130">
        <v>0</v>
      </c>
      <c r="G49" s="128">
        <f t="shared" si="2"/>
        <v>0</v>
      </c>
    </row>
    <row r="50" spans="2:7" ht="25.25" customHeight="1" x14ac:dyDescent="0.25">
      <c r="B50" s="121"/>
      <c r="C50" s="122"/>
      <c r="D50" s="510"/>
      <c r="E50" s="511"/>
      <c r="F50" s="130">
        <v>0</v>
      </c>
      <c r="G50" s="128">
        <f t="shared" si="2"/>
        <v>0</v>
      </c>
    </row>
    <row r="51" spans="2:7" ht="25.25" customHeight="1" x14ac:dyDescent="0.25">
      <c r="B51" s="121"/>
      <c r="C51" s="122"/>
      <c r="D51" s="510"/>
      <c r="E51" s="511"/>
      <c r="F51" s="130">
        <v>0</v>
      </c>
      <c r="G51" s="128">
        <f t="shared" si="2"/>
        <v>0</v>
      </c>
    </row>
    <row r="52" spans="2:7" ht="25.25" customHeight="1" x14ac:dyDescent="0.25">
      <c r="B52" s="121"/>
      <c r="C52" s="122"/>
      <c r="D52" s="510"/>
      <c r="E52" s="511"/>
      <c r="F52" s="130">
        <v>0</v>
      </c>
      <c r="G52" s="128">
        <f t="shared" si="2"/>
        <v>0</v>
      </c>
    </row>
    <row r="53" spans="2:7" ht="25.25" customHeight="1" x14ac:dyDescent="0.25">
      <c r="B53" s="121"/>
      <c r="C53" s="122"/>
      <c r="D53" s="510"/>
      <c r="E53" s="511"/>
      <c r="F53" s="130">
        <v>0</v>
      </c>
      <c r="G53" s="128">
        <f t="shared" si="2"/>
        <v>0</v>
      </c>
    </row>
    <row r="54" spans="2:7" ht="25.25" customHeight="1" x14ac:dyDescent="0.25">
      <c r="B54" s="121"/>
      <c r="C54" s="122"/>
      <c r="D54" s="510"/>
      <c r="E54" s="511"/>
      <c r="F54" s="130">
        <v>0</v>
      </c>
      <c r="G54" s="128">
        <f t="shared" si="2"/>
        <v>0</v>
      </c>
    </row>
    <row r="55" spans="2:7" ht="25.25" customHeight="1" thickBot="1" x14ac:dyDescent="0.3">
      <c r="B55" s="126"/>
      <c r="C55" s="127"/>
      <c r="D55" s="512"/>
      <c r="E55" s="513"/>
      <c r="F55" s="131">
        <v>0</v>
      </c>
      <c r="G55" s="128">
        <f t="shared" si="2"/>
        <v>0</v>
      </c>
    </row>
  </sheetData>
  <mergeCells count="61">
    <mergeCell ref="B2:G2"/>
    <mergeCell ref="B3:C3"/>
    <mergeCell ref="D5:E5"/>
    <mergeCell ref="D6:E6"/>
    <mergeCell ref="B7:E8"/>
    <mergeCell ref="D4:E4"/>
    <mergeCell ref="D3:E3"/>
    <mergeCell ref="F7:F8"/>
    <mergeCell ref="G7:G8"/>
    <mergeCell ref="D12:E12"/>
    <mergeCell ref="D13:E13"/>
    <mergeCell ref="B5:C5"/>
    <mergeCell ref="B6:C6"/>
    <mergeCell ref="B4:C4"/>
    <mergeCell ref="D9:E9"/>
    <mergeCell ref="D10:E10"/>
    <mergeCell ref="D11:E11"/>
    <mergeCell ref="D25:E25"/>
    <mergeCell ref="D14:E14"/>
    <mergeCell ref="D15:E15"/>
    <mergeCell ref="D16:E16"/>
    <mergeCell ref="D17:E17"/>
    <mergeCell ref="D18:E18"/>
    <mergeCell ref="D19:E19"/>
    <mergeCell ref="D32:E32"/>
    <mergeCell ref="B20:E21"/>
    <mergeCell ref="F20:F21"/>
    <mergeCell ref="G20:G21"/>
    <mergeCell ref="B33:E34"/>
    <mergeCell ref="F33:F34"/>
    <mergeCell ref="G33:G34"/>
    <mergeCell ref="D26:E26"/>
    <mergeCell ref="D27:E27"/>
    <mergeCell ref="D28:E28"/>
    <mergeCell ref="D29:E29"/>
    <mergeCell ref="D30:E30"/>
    <mergeCell ref="D31:E31"/>
    <mergeCell ref="D22:E22"/>
    <mergeCell ref="D23:E23"/>
    <mergeCell ref="D24:E24"/>
    <mergeCell ref="D46:E46"/>
    <mergeCell ref="D35:E35"/>
    <mergeCell ref="D36:E36"/>
    <mergeCell ref="D37:E37"/>
    <mergeCell ref="D38:E38"/>
    <mergeCell ref="D39:E39"/>
    <mergeCell ref="D40:E40"/>
    <mergeCell ref="D41:E41"/>
    <mergeCell ref="D42:E42"/>
    <mergeCell ref="D43:E43"/>
    <mergeCell ref="D44:E44"/>
    <mergeCell ref="D45:E45"/>
    <mergeCell ref="D53:E53"/>
    <mergeCell ref="D54:E54"/>
    <mergeCell ref="D55:E55"/>
    <mergeCell ref="D47:E47"/>
    <mergeCell ref="D48:E48"/>
    <mergeCell ref="D49:E49"/>
    <mergeCell ref="D50:E50"/>
    <mergeCell ref="D51:E51"/>
    <mergeCell ref="D52:E52"/>
  </mergeCells>
  <pageMargins left="0.7" right="0.7" top="0.75" bottom="0.75" header="0.3" footer="0.3"/>
  <pageSetup orientation="portrait" horizontalDpi="4294967295" verticalDpi="4294967295"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ADDC2-6045-4F45-A2E4-07ED34D8D26C}">
  <dimension ref="A1:I555"/>
  <sheetViews>
    <sheetView showGridLines="0" tabSelected="1" topLeftCell="C1" zoomScale="130" zoomScaleNormal="130" workbookViewId="0">
      <selection activeCell="C4" sqref="A4:XFD4"/>
    </sheetView>
  </sheetViews>
  <sheetFormatPr defaultColWidth="8.90625" defaultRowHeight="13" x14ac:dyDescent="0.25"/>
  <cols>
    <col min="1" max="1" width="6.90625" style="234" customWidth="1"/>
    <col min="2" max="2" width="10.453125" style="234" customWidth="1"/>
    <col min="3" max="3" width="26.6328125" style="234" customWidth="1"/>
    <col min="4" max="4" width="28" style="234" customWidth="1"/>
    <col min="5" max="5" width="26.6328125" style="234" customWidth="1"/>
    <col min="6" max="6" width="10.453125" style="234" customWidth="1"/>
    <col min="7" max="7" width="29.08984375" style="234" customWidth="1"/>
    <col min="8" max="8" width="9.36328125" style="234" customWidth="1"/>
    <col min="9" max="9" width="11.54296875" style="234" customWidth="1"/>
    <col min="10" max="16384" width="8.90625" style="234"/>
  </cols>
  <sheetData>
    <row r="1" spans="1:9" s="231" customFormat="1" ht="18.5" x14ac:dyDescent="0.25">
      <c r="E1" s="231" t="s">
        <v>124</v>
      </c>
    </row>
    <row r="2" spans="1:9" ht="8.25" customHeight="1" x14ac:dyDescent="0.3">
      <c r="A2" s="232"/>
      <c r="B2" s="233" t="s">
        <v>125</v>
      </c>
      <c r="C2" s="233" t="s">
        <v>126</v>
      </c>
      <c r="D2" s="233" t="s">
        <v>122</v>
      </c>
      <c r="E2" s="233" t="s">
        <v>127</v>
      </c>
      <c r="F2" s="233" t="s">
        <v>128</v>
      </c>
      <c r="G2" s="233" t="s">
        <v>129</v>
      </c>
      <c r="H2" s="233" t="s">
        <v>130</v>
      </c>
      <c r="I2" s="233" t="s">
        <v>131</v>
      </c>
    </row>
    <row r="3" spans="1:9" ht="12" customHeight="1" x14ac:dyDescent="0.3">
      <c r="A3" s="235"/>
      <c r="B3" s="236" t="s">
        <v>132</v>
      </c>
      <c r="C3" s="236" t="s">
        <v>74</v>
      </c>
      <c r="D3" s="237" t="s">
        <v>133</v>
      </c>
      <c r="E3" s="236" t="s">
        <v>76</v>
      </c>
      <c r="F3" s="236" t="s">
        <v>7</v>
      </c>
      <c r="G3" s="236" t="s">
        <v>75</v>
      </c>
      <c r="H3" s="236" t="s">
        <v>15</v>
      </c>
      <c r="I3" s="238" t="s">
        <v>134</v>
      </c>
    </row>
    <row r="4" spans="1:9" ht="17" customHeight="1" x14ac:dyDescent="0.25">
      <c r="A4" s="239">
        <v>1</v>
      </c>
      <c r="B4" s="239">
        <v>8010</v>
      </c>
      <c r="C4" s="240" t="s">
        <v>135</v>
      </c>
      <c r="D4" s="241" t="s">
        <v>136</v>
      </c>
      <c r="E4" s="242" t="s">
        <v>137</v>
      </c>
      <c r="F4" s="242" t="s">
        <v>138</v>
      </c>
      <c r="G4" s="240" t="s">
        <v>139</v>
      </c>
      <c r="H4" s="242" t="s">
        <v>140</v>
      </c>
      <c r="I4" s="243">
        <v>1.28</v>
      </c>
    </row>
    <row r="5" spans="1:9" ht="8.25" customHeight="1" x14ac:dyDescent="0.25">
      <c r="A5" s="244">
        <v>2</v>
      </c>
      <c r="B5" s="244">
        <v>8011</v>
      </c>
      <c r="C5" s="245" t="s">
        <v>135</v>
      </c>
      <c r="D5" s="245" t="s">
        <v>141</v>
      </c>
      <c r="E5" s="246" t="s">
        <v>142</v>
      </c>
      <c r="F5" s="246" t="s">
        <v>143</v>
      </c>
      <c r="G5" s="245" t="s">
        <v>139</v>
      </c>
      <c r="H5" s="246" t="s">
        <v>140</v>
      </c>
      <c r="I5" s="247">
        <v>20.32</v>
      </c>
    </row>
    <row r="6" spans="1:9" ht="8.25" customHeight="1" x14ac:dyDescent="0.25">
      <c r="A6" s="248">
        <v>3</v>
      </c>
      <c r="B6" s="248">
        <v>8012</v>
      </c>
      <c r="C6" s="249" t="s">
        <v>135</v>
      </c>
      <c r="D6" s="249" t="s">
        <v>144</v>
      </c>
      <c r="E6" s="250" t="s">
        <v>145</v>
      </c>
      <c r="F6" s="250" t="s">
        <v>146</v>
      </c>
      <c r="G6" s="249" t="s">
        <v>139</v>
      </c>
      <c r="H6" s="250" t="s">
        <v>140</v>
      </c>
      <c r="I6" s="251">
        <v>28.56</v>
      </c>
    </row>
    <row r="7" spans="1:9" ht="9" customHeight="1" x14ac:dyDescent="0.25">
      <c r="A7" s="244">
        <v>4</v>
      </c>
      <c r="B7" s="244">
        <v>8013</v>
      </c>
      <c r="C7" s="245" t="s">
        <v>135</v>
      </c>
      <c r="D7" s="245" t="s">
        <v>147</v>
      </c>
      <c r="E7" s="246" t="s">
        <v>148</v>
      </c>
      <c r="F7" s="246" t="s">
        <v>149</v>
      </c>
      <c r="G7" s="245" t="s">
        <v>139</v>
      </c>
      <c r="H7" s="246" t="s">
        <v>140</v>
      </c>
      <c r="I7" s="247">
        <v>31.69</v>
      </c>
    </row>
    <row r="8" spans="1:9" ht="8.25" customHeight="1" x14ac:dyDescent="0.25">
      <c r="A8" s="248">
        <v>5</v>
      </c>
      <c r="B8" s="248">
        <v>8014</v>
      </c>
      <c r="C8" s="249" t="s">
        <v>135</v>
      </c>
      <c r="D8" s="249" t="s">
        <v>150</v>
      </c>
      <c r="E8" s="250" t="s">
        <v>151</v>
      </c>
      <c r="F8" s="250" t="s">
        <v>152</v>
      </c>
      <c r="G8" s="249" t="s">
        <v>139</v>
      </c>
      <c r="H8" s="250" t="s">
        <v>140</v>
      </c>
      <c r="I8" s="251">
        <v>68.709999999999994</v>
      </c>
    </row>
    <row r="9" spans="1:9" ht="9" customHeight="1" x14ac:dyDescent="0.25">
      <c r="A9" s="244">
        <v>6</v>
      </c>
      <c r="B9" s="244">
        <v>8015</v>
      </c>
      <c r="C9" s="245" t="s">
        <v>135</v>
      </c>
      <c r="D9" s="245" t="s">
        <v>153</v>
      </c>
      <c r="E9" s="246" t="s">
        <v>154</v>
      </c>
      <c r="F9" s="246" t="s">
        <v>155</v>
      </c>
      <c r="G9" s="245" t="s">
        <v>139</v>
      </c>
      <c r="H9" s="246" t="s">
        <v>140</v>
      </c>
      <c r="I9" s="247">
        <v>108.12</v>
      </c>
    </row>
    <row r="10" spans="1:9" ht="8.25" customHeight="1" x14ac:dyDescent="0.25">
      <c r="A10" s="248">
        <v>7</v>
      </c>
      <c r="B10" s="248">
        <v>8016</v>
      </c>
      <c r="C10" s="249" t="s">
        <v>135</v>
      </c>
      <c r="D10" s="249" t="s">
        <v>156</v>
      </c>
      <c r="E10" s="250" t="s">
        <v>157</v>
      </c>
      <c r="F10" s="250" t="s">
        <v>158</v>
      </c>
      <c r="G10" s="249" t="s">
        <v>139</v>
      </c>
      <c r="H10" s="250" t="s">
        <v>140</v>
      </c>
      <c r="I10" s="251">
        <v>172.25</v>
      </c>
    </row>
    <row r="11" spans="1:9" ht="8.25" customHeight="1" x14ac:dyDescent="0.25">
      <c r="A11" s="244">
        <v>8</v>
      </c>
      <c r="B11" s="244">
        <v>8017</v>
      </c>
      <c r="C11" s="245" t="s">
        <v>135</v>
      </c>
      <c r="D11" s="245" t="s">
        <v>159</v>
      </c>
      <c r="E11" s="246" t="s">
        <v>160</v>
      </c>
      <c r="F11" s="246" t="s">
        <v>161</v>
      </c>
      <c r="G11" s="245" t="s">
        <v>139</v>
      </c>
      <c r="H11" s="246" t="s">
        <v>140</v>
      </c>
      <c r="I11" s="247">
        <v>182.81</v>
      </c>
    </row>
    <row r="12" spans="1:9" ht="9" customHeight="1" x14ac:dyDescent="0.3">
      <c r="A12" s="248">
        <v>9</v>
      </c>
      <c r="B12" s="248">
        <v>8040</v>
      </c>
      <c r="C12" s="249" t="s">
        <v>162</v>
      </c>
      <c r="D12" s="252"/>
      <c r="E12" s="250" t="s">
        <v>163</v>
      </c>
      <c r="F12" s="250" t="s">
        <v>164</v>
      </c>
      <c r="G12" s="252"/>
      <c r="H12" s="250" t="s">
        <v>140</v>
      </c>
      <c r="I12" s="251">
        <v>39.28</v>
      </c>
    </row>
    <row r="13" spans="1:9" ht="8.25" customHeight="1" x14ac:dyDescent="0.3">
      <c r="A13" s="244">
        <v>10</v>
      </c>
      <c r="B13" s="244">
        <v>8041</v>
      </c>
      <c r="C13" s="245" t="s">
        <v>162</v>
      </c>
      <c r="D13" s="253"/>
      <c r="E13" s="246" t="s">
        <v>165</v>
      </c>
      <c r="F13" s="246" t="s">
        <v>166</v>
      </c>
      <c r="G13" s="253"/>
      <c r="H13" s="246" t="s">
        <v>140</v>
      </c>
      <c r="I13" s="247">
        <v>48.32</v>
      </c>
    </row>
    <row r="14" spans="1:9" ht="9" customHeight="1" x14ac:dyDescent="0.3">
      <c r="A14" s="248">
        <v>11</v>
      </c>
      <c r="B14" s="248">
        <v>8050</v>
      </c>
      <c r="C14" s="249" t="s">
        <v>167</v>
      </c>
      <c r="D14" s="249" t="s">
        <v>168</v>
      </c>
      <c r="E14" s="252"/>
      <c r="F14" s="250" t="s">
        <v>169</v>
      </c>
      <c r="G14" s="249" t="s">
        <v>170</v>
      </c>
      <c r="H14" s="250" t="s">
        <v>140</v>
      </c>
      <c r="I14" s="251">
        <v>5.71</v>
      </c>
    </row>
    <row r="15" spans="1:9" ht="8.25" customHeight="1" x14ac:dyDescent="0.3">
      <c r="A15" s="244">
        <v>12</v>
      </c>
      <c r="B15" s="244">
        <v>8051</v>
      </c>
      <c r="C15" s="245" t="s">
        <v>171</v>
      </c>
      <c r="D15" s="245" t="s">
        <v>172</v>
      </c>
      <c r="E15" s="253"/>
      <c r="F15" s="246" t="s">
        <v>173</v>
      </c>
      <c r="G15" s="245" t="s">
        <v>170</v>
      </c>
      <c r="H15" s="246" t="s">
        <v>140</v>
      </c>
      <c r="I15" s="247">
        <v>11.62</v>
      </c>
    </row>
    <row r="16" spans="1:9" ht="8.25" customHeight="1" x14ac:dyDescent="0.3">
      <c r="A16" s="248">
        <v>13</v>
      </c>
      <c r="B16" s="248">
        <v>8060</v>
      </c>
      <c r="C16" s="249" t="s">
        <v>174</v>
      </c>
      <c r="D16" s="249" t="s">
        <v>175</v>
      </c>
      <c r="E16" s="250" t="s">
        <v>176</v>
      </c>
      <c r="F16" s="250" t="s">
        <v>177</v>
      </c>
      <c r="G16" s="252"/>
      <c r="H16" s="250" t="s">
        <v>140</v>
      </c>
      <c r="I16" s="251">
        <v>2.0699999999999998</v>
      </c>
    </row>
    <row r="17" spans="1:9" ht="9" customHeight="1" x14ac:dyDescent="0.3">
      <c r="A17" s="244">
        <v>14</v>
      </c>
      <c r="B17" s="244">
        <v>8061</v>
      </c>
      <c r="C17" s="245" t="s">
        <v>174</v>
      </c>
      <c r="D17" s="245" t="s">
        <v>178</v>
      </c>
      <c r="E17" s="246" t="s">
        <v>179</v>
      </c>
      <c r="F17" s="246" t="s">
        <v>180</v>
      </c>
      <c r="G17" s="253"/>
      <c r="H17" s="246" t="s">
        <v>140</v>
      </c>
      <c r="I17" s="247">
        <v>5.09</v>
      </c>
    </row>
    <row r="18" spans="1:9" ht="8.25" customHeight="1" x14ac:dyDescent="0.25">
      <c r="A18" s="248">
        <v>15</v>
      </c>
      <c r="B18" s="248">
        <v>8062</v>
      </c>
      <c r="C18" s="249" t="s">
        <v>181</v>
      </c>
      <c r="D18" s="249" t="s">
        <v>182</v>
      </c>
      <c r="E18" s="250" t="s">
        <v>183</v>
      </c>
      <c r="F18" s="250" t="s">
        <v>180</v>
      </c>
      <c r="G18" s="249" t="s">
        <v>184</v>
      </c>
      <c r="H18" s="250" t="s">
        <v>140</v>
      </c>
      <c r="I18" s="251">
        <v>2.77</v>
      </c>
    </row>
    <row r="19" spans="1:9" ht="9" customHeight="1" x14ac:dyDescent="0.25">
      <c r="A19" s="244">
        <v>16</v>
      </c>
      <c r="B19" s="244">
        <v>8063</v>
      </c>
      <c r="C19" s="245" t="s">
        <v>185</v>
      </c>
      <c r="D19" s="245" t="s">
        <v>186</v>
      </c>
      <c r="E19" s="246" t="s">
        <v>187</v>
      </c>
      <c r="F19" s="246" t="s">
        <v>188</v>
      </c>
      <c r="G19" s="245" t="s">
        <v>189</v>
      </c>
      <c r="H19" s="246" t="s">
        <v>140</v>
      </c>
      <c r="I19" s="247">
        <v>48.94</v>
      </c>
    </row>
    <row r="20" spans="1:9" ht="8.25" customHeight="1" x14ac:dyDescent="0.25">
      <c r="A20" s="248">
        <v>17</v>
      </c>
      <c r="B20" s="248">
        <v>8064</v>
      </c>
      <c r="C20" s="249" t="s">
        <v>190</v>
      </c>
      <c r="D20" s="249" t="s">
        <v>191</v>
      </c>
      <c r="E20" s="250" t="s">
        <v>187</v>
      </c>
      <c r="F20" s="250" t="s">
        <v>188</v>
      </c>
      <c r="G20" s="249" t="s">
        <v>192</v>
      </c>
      <c r="H20" s="250" t="s">
        <v>140</v>
      </c>
      <c r="I20" s="251">
        <v>53.28</v>
      </c>
    </row>
    <row r="21" spans="1:9" ht="17" customHeight="1" x14ac:dyDescent="0.25">
      <c r="A21" s="254">
        <v>18</v>
      </c>
      <c r="B21" s="254">
        <v>8065</v>
      </c>
      <c r="C21" s="255" t="s">
        <v>193</v>
      </c>
      <c r="D21" s="256" t="s">
        <v>194</v>
      </c>
      <c r="E21" s="257" t="s">
        <v>195</v>
      </c>
      <c r="F21" s="257" t="s">
        <v>196</v>
      </c>
      <c r="G21" s="255" t="s">
        <v>197</v>
      </c>
      <c r="H21" s="257" t="s">
        <v>140</v>
      </c>
      <c r="I21" s="258">
        <v>235.66</v>
      </c>
    </row>
    <row r="22" spans="1:9" ht="17" customHeight="1" x14ac:dyDescent="0.25">
      <c r="A22" s="583"/>
      <c r="B22" s="584"/>
      <c r="C22" s="584"/>
      <c r="D22" s="584"/>
      <c r="E22" s="584"/>
      <c r="F22" s="584"/>
      <c r="G22" s="584"/>
      <c r="H22" s="584"/>
      <c r="I22" s="585"/>
    </row>
    <row r="23" spans="1:9" ht="16.5" customHeight="1" x14ac:dyDescent="0.25">
      <c r="A23" s="254">
        <v>20</v>
      </c>
      <c r="B23" s="254">
        <v>8067</v>
      </c>
      <c r="C23" s="255" t="s">
        <v>198</v>
      </c>
      <c r="D23" s="256" t="s">
        <v>199</v>
      </c>
      <c r="E23" s="257" t="s">
        <v>200</v>
      </c>
      <c r="F23" s="257" t="s">
        <v>201</v>
      </c>
      <c r="G23" s="255" t="s">
        <v>202</v>
      </c>
      <c r="H23" s="257" t="s">
        <v>140</v>
      </c>
      <c r="I23" s="258">
        <v>80.23</v>
      </c>
    </row>
    <row r="24" spans="1:9" ht="9" customHeight="1" x14ac:dyDescent="0.3">
      <c r="A24" s="248">
        <v>21</v>
      </c>
      <c r="B24" s="250" t="s">
        <v>203</v>
      </c>
      <c r="C24" s="249" t="s">
        <v>204</v>
      </c>
      <c r="D24" s="249" t="s">
        <v>205</v>
      </c>
      <c r="E24" s="250" t="s">
        <v>206</v>
      </c>
      <c r="F24" s="250" t="s">
        <v>117</v>
      </c>
      <c r="G24" s="252"/>
      <c r="H24" s="250" t="s">
        <v>140</v>
      </c>
      <c r="I24" s="251">
        <v>196.01</v>
      </c>
    </row>
    <row r="25" spans="1:9" ht="8.25" customHeight="1" x14ac:dyDescent="0.3">
      <c r="A25" s="244">
        <v>22</v>
      </c>
      <c r="B25" s="244">
        <v>8068</v>
      </c>
      <c r="C25" s="245" t="s">
        <v>207</v>
      </c>
      <c r="D25" s="245" t="s">
        <v>208</v>
      </c>
      <c r="E25" s="246" t="s">
        <v>209</v>
      </c>
      <c r="F25" s="244">
        <v>0</v>
      </c>
      <c r="G25" s="253"/>
      <c r="H25" s="246" t="s">
        <v>140</v>
      </c>
      <c r="I25" s="247">
        <v>14.58</v>
      </c>
    </row>
    <row r="26" spans="1:9" ht="9" customHeight="1" x14ac:dyDescent="0.3">
      <c r="A26" s="248">
        <v>23</v>
      </c>
      <c r="B26" s="250" t="s">
        <v>210</v>
      </c>
      <c r="C26" s="249" t="s">
        <v>207</v>
      </c>
      <c r="D26" s="249" t="s">
        <v>211</v>
      </c>
      <c r="E26" s="250" t="s">
        <v>212</v>
      </c>
      <c r="F26" s="248">
        <v>0</v>
      </c>
      <c r="G26" s="252"/>
      <c r="H26" s="250" t="s">
        <v>140</v>
      </c>
      <c r="I26" s="251">
        <v>8.56</v>
      </c>
    </row>
    <row r="27" spans="1:9" ht="8.25" customHeight="1" x14ac:dyDescent="0.3">
      <c r="A27" s="244">
        <v>24</v>
      </c>
      <c r="B27" s="246" t="s">
        <v>213</v>
      </c>
      <c r="C27" s="245" t="s">
        <v>207</v>
      </c>
      <c r="D27" s="245" t="s">
        <v>214</v>
      </c>
      <c r="E27" s="246" t="s">
        <v>215</v>
      </c>
      <c r="F27" s="244">
        <v>0</v>
      </c>
      <c r="G27" s="253"/>
      <c r="H27" s="246" t="s">
        <v>140</v>
      </c>
      <c r="I27" s="247">
        <v>47.5</v>
      </c>
    </row>
    <row r="28" spans="1:9" ht="8.25" customHeight="1" x14ac:dyDescent="0.3">
      <c r="A28" s="248">
        <v>25</v>
      </c>
      <c r="B28" s="248">
        <v>8070</v>
      </c>
      <c r="C28" s="249" t="s">
        <v>216</v>
      </c>
      <c r="D28" s="249" t="s">
        <v>217</v>
      </c>
      <c r="E28" s="252"/>
      <c r="F28" s="250" t="s">
        <v>218</v>
      </c>
      <c r="G28" s="252"/>
      <c r="H28" s="250" t="s">
        <v>140</v>
      </c>
      <c r="I28" s="251">
        <v>0.68</v>
      </c>
    </row>
    <row r="29" spans="1:9" ht="9" customHeight="1" x14ac:dyDescent="0.3">
      <c r="A29" s="244">
        <v>26</v>
      </c>
      <c r="B29" s="244">
        <v>8071</v>
      </c>
      <c r="C29" s="245" t="s">
        <v>216</v>
      </c>
      <c r="D29" s="245" t="s">
        <v>219</v>
      </c>
      <c r="E29" s="253"/>
      <c r="F29" s="246" t="s">
        <v>218</v>
      </c>
      <c r="G29" s="253"/>
      <c r="H29" s="246" t="s">
        <v>140</v>
      </c>
      <c r="I29" s="247">
        <v>25.8</v>
      </c>
    </row>
    <row r="30" spans="1:9" ht="17" customHeight="1" x14ac:dyDescent="0.25">
      <c r="A30" s="583"/>
      <c r="B30" s="584"/>
      <c r="C30" s="584"/>
      <c r="D30" s="584"/>
      <c r="E30" s="584"/>
      <c r="F30" s="584"/>
      <c r="G30" s="584"/>
      <c r="H30" s="584"/>
      <c r="I30" s="585"/>
    </row>
    <row r="31" spans="1:9" ht="16.5" customHeight="1" x14ac:dyDescent="0.25">
      <c r="A31" s="254">
        <v>28</v>
      </c>
      <c r="B31" s="254">
        <v>8073</v>
      </c>
      <c r="C31" s="255" t="s">
        <v>220</v>
      </c>
      <c r="D31" s="256" t="s">
        <v>221</v>
      </c>
      <c r="E31" s="259"/>
      <c r="F31" s="257" t="s">
        <v>222</v>
      </c>
      <c r="G31" s="259"/>
      <c r="H31" s="257" t="s">
        <v>140</v>
      </c>
      <c r="I31" s="258">
        <v>19.89</v>
      </c>
    </row>
    <row r="32" spans="1:9" ht="9" customHeight="1" x14ac:dyDescent="0.3">
      <c r="A32" s="248">
        <v>29</v>
      </c>
      <c r="B32" s="248">
        <v>8074</v>
      </c>
      <c r="C32" s="249" t="s">
        <v>220</v>
      </c>
      <c r="D32" s="249" t="s">
        <v>223</v>
      </c>
      <c r="E32" s="252"/>
      <c r="F32" s="250" t="s">
        <v>224</v>
      </c>
      <c r="G32" s="252"/>
      <c r="H32" s="250" t="s">
        <v>140</v>
      </c>
      <c r="I32" s="251">
        <v>22.91</v>
      </c>
    </row>
    <row r="33" spans="1:9" ht="8.25" customHeight="1" x14ac:dyDescent="0.3">
      <c r="A33" s="244">
        <v>30</v>
      </c>
      <c r="B33" s="244">
        <v>8075</v>
      </c>
      <c r="C33" s="245" t="s">
        <v>225</v>
      </c>
      <c r="D33" s="245" t="s">
        <v>226</v>
      </c>
      <c r="E33" s="253"/>
      <c r="F33" s="244">
        <v>0</v>
      </c>
      <c r="G33" s="253"/>
      <c r="H33" s="246" t="s">
        <v>140</v>
      </c>
      <c r="I33" s="247">
        <v>0.63</v>
      </c>
    </row>
    <row r="34" spans="1:9" ht="9" customHeight="1" x14ac:dyDescent="0.3">
      <c r="A34" s="248">
        <v>31</v>
      </c>
      <c r="B34" s="248">
        <v>8076</v>
      </c>
      <c r="C34" s="249" t="s">
        <v>227</v>
      </c>
      <c r="D34" s="249" t="s">
        <v>228</v>
      </c>
      <c r="E34" s="252"/>
      <c r="F34" s="250" t="s">
        <v>229</v>
      </c>
      <c r="G34" s="252"/>
      <c r="H34" s="250" t="s">
        <v>230</v>
      </c>
      <c r="I34" s="251">
        <v>42.27</v>
      </c>
    </row>
    <row r="35" spans="1:9" ht="16.5" customHeight="1" x14ac:dyDescent="0.25">
      <c r="A35" s="254">
        <v>32</v>
      </c>
      <c r="B35" s="254">
        <v>8077</v>
      </c>
      <c r="C35" s="255" t="s">
        <v>231</v>
      </c>
      <c r="D35" s="256" t="s">
        <v>232</v>
      </c>
      <c r="E35" s="259"/>
      <c r="F35" s="257" t="s">
        <v>233</v>
      </c>
      <c r="G35" s="255" t="s">
        <v>234</v>
      </c>
      <c r="H35" s="257" t="s">
        <v>140</v>
      </c>
      <c r="I35" s="258">
        <v>30.2</v>
      </c>
    </row>
    <row r="36" spans="1:9" ht="9" customHeight="1" x14ac:dyDescent="0.3">
      <c r="A36" s="248">
        <v>33</v>
      </c>
      <c r="B36" s="248">
        <v>8078</v>
      </c>
      <c r="C36" s="249" t="s">
        <v>235</v>
      </c>
      <c r="D36" s="249" t="s">
        <v>236</v>
      </c>
      <c r="E36" s="252"/>
      <c r="F36" s="250" t="s">
        <v>237</v>
      </c>
      <c r="G36" s="252"/>
      <c r="H36" s="250" t="s">
        <v>140</v>
      </c>
      <c r="I36" s="251">
        <v>64.180000000000007</v>
      </c>
    </row>
    <row r="37" spans="1:9" ht="8.25" customHeight="1" x14ac:dyDescent="0.3">
      <c r="A37" s="244">
        <v>34</v>
      </c>
      <c r="B37" s="244">
        <v>8079</v>
      </c>
      <c r="C37" s="245" t="s">
        <v>238</v>
      </c>
      <c r="D37" s="245" t="s">
        <v>239</v>
      </c>
      <c r="E37" s="253"/>
      <c r="F37" s="246" t="s">
        <v>240</v>
      </c>
      <c r="G37" s="253"/>
      <c r="H37" s="246" t="s">
        <v>140</v>
      </c>
      <c r="I37" s="247">
        <v>59.91</v>
      </c>
    </row>
    <row r="38" spans="1:9" ht="9" customHeight="1" x14ac:dyDescent="0.3">
      <c r="A38" s="248">
        <v>35</v>
      </c>
      <c r="B38" s="248">
        <v>8080</v>
      </c>
      <c r="C38" s="249" t="s">
        <v>241</v>
      </c>
      <c r="D38" s="249" t="s">
        <v>242</v>
      </c>
      <c r="E38" s="252"/>
      <c r="F38" s="250" t="s">
        <v>243</v>
      </c>
      <c r="G38" s="252"/>
      <c r="H38" s="250" t="s">
        <v>140</v>
      </c>
      <c r="I38" s="251">
        <v>10.37</v>
      </c>
    </row>
    <row r="39" spans="1:9" ht="8.25" customHeight="1" x14ac:dyDescent="0.3">
      <c r="A39" s="244">
        <v>36</v>
      </c>
      <c r="B39" s="244">
        <v>8081</v>
      </c>
      <c r="C39" s="245" t="s">
        <v>241</v>
      </c>
      <c r="D39" s="245" t="s">
        <v>244</v>
      </c>
      <c r="E39" s="253"/>
      <c r="F39" s="246" t="s">
        <v>245</v>
      </c>
      <c r="G39" s="253"/>
      <c r="H39" s="246" t="s">
        <v>140</v>
      </c>
      <c r="I39" s="247">
        <v>11.14</v>
      </c>
    </row>
    <row r="40" spans="1:9" ht="8.25" customHeight="1" x14ac:dyDescent="0.3">
      <c r="A40" s="248">
        <v>37</v>
      </c>
      <c r="B40" s="248">
        <v>8082</v>
      </c>
      <c r="C40" s="249" t="s">
        <v>241</v>
      </c>
      <c r="D40" s="249" t="s">
        <v>246</v>
      </c>
      <c r="E40" s="252"/>
      <c r="F40" s="250" t="s">
        <v>247</v>
      </c>
      <c r="G40" s="252"/>
      <c r="H40" s="250" t="s">
        <v>140</v>
      </c>
      <c r="I40" s="251">
        <v>14.84</v>
      </c>
    </row>
    <row r="41" spans="1:9" ht="9" customHeight="1" x14ac:dyDescent="0.3">
      <c r="A41" s="244">
        <v>38</v>
      </c>
      <c r="B41" s="244">
        <v>8083</v>
      </c>
      <c r="C41" s="245" t="s">
        <v>241</v>
      </c>
      <c r="D41" s="245" t="s">
        <v>248</v>
      </c>
      <c r="E41" s="253"/>
      <c r="F41" s="246" t="s">
        <v>249</v>
      </c>
      <c r="G41" s="253"/>
      <c r="H41" s="246" t="s">
        <v>140</v>
      </c>
      <c r="I41" s="247">
        <v>12.01</v>
      </c>
    </row>
    <row r="42" spans="1:9" ht="8.25" customHeight="1" x14ac:dyDescent="0.3">
      <c r="A42" s="248">
        <v>39</v>
      </c>
      <c r="B42" s="248">
        <v>8084</v>
      </c>
      <c r="C42" s="249" t="s">
        <v>241</v>
      </c>
      <c r="D42" s="249" t="s">
        <v>250</v>
      </c>
      <c r="E42" s="252"/>
      <c r="F42" s="250" t="s">
        <v>251</v>
      </c>
      <c r="G42" s="252"/>
      <c r="H42" s="250" t="s">
        <v>140</v>
      </c>
      <c r="I42" s="251">
        <v>6.24</v>
      </c>
    </row>
    <row r="43" spans="1:9" ht="9" customHeight="1" x14ac:dyDescent="0.3">
      <c r="A43" s="244">
        <v>40</v>
      </c>
      <c r="B43" s="244">
        <v>8085</v>
      </c>
      <c r="C43" s="245" t="s">
        <v>241</v>
      </c>
      <c r="D43" s="245" t="s">
        <v>252</v>
      </c>
      <c r="E43" s="253"/>
      <c r="F43" s="246" t="s">
        <v>253</v>
      </c>
      <c r="G43" s="253"/>
      <c r="H43" s="246" t="s">
        <v>140</v>
      </c>
      <c r="I43" s="247">
        <v>7.54</v>
      </c>
    </row>
    <row r="44" spans="1:9" ht="8.25" customHeight="1" x14ac:dyDescent="0.3">
      <c r="A44" s="248">
        <v>41</v>
      </c>
      <c r="B44" s="248">
        <v>8086</v>
      </c>
      <c r="C44" s="249" t="s">
        <v>241</v>
      </c>
      <c r="D44" s="249" t="s">
        <v>254</v>
      </c>
      <c r="E44" s="252"/>
      <c r="F44" s="250" t="s">
        <v>255</v>
      </c>
      <c r="G44" s="249" t="s">
        <v>256</v>
      </c>
      <c r="H44" s="250" t="s">
        <v>140</v>
      </c>
      <c r="I44" s="251">
        <v>12.52</v>
      </c>
    </row>
    <row r="45" spans="1:9" ht="8.25" customHeight="1" x14ac:dyDescent="0.3">
      <c r="A45" s="244">
        <v>42</v>
      </c>
      <c r="B45" s="244">
        <v>8087</v>
      </c>
      <c r="C45" s="245" t="s">
        <v>241</v>
      </c>
      <c r="D45" s="245" t="s">
        <v>254</v>
      </c>
      <c r="E45" s="253"/>
      <c r="F45" s="246" t="s">
        <v>255</v>
      </c>
      <c r="G45" s="245" t="s">
        <v>256</v>
      </c>
      <c r="H45" s="246" t="s">
        <v>140</v>
      </c>
      <c r="I45" s="247">
        <v>13.46</v>
      </c>
    </row>
    <row r="46" spans="1:9" ht="9" customHeight="1" x14ac:dyDescent="0.3">
      <c r="A46" s="248">
        <v>43</v>
      </c>
      <c r="B46" s="248">
        <v>8088</v>
      </c>
      <c r="C46" s="249" t="s">
        <v>241</v>
      </c>
      <c r="D46" s="249" t="s">
        <v>254</v>
      </c>
      <c r="E46" s="252"/>
      <c r="F46" s="250" t="s">
        <v>257</v>
      </c>
      <c r="G46" s="249" t="s">
        <v>256</v>
      </c>
      <c r="H46" s="250" t="s">
        <v>140</v>
      </c>
      <c r="I46" s="251">
        <v>17.2</v>
      </c>
    </row>
    <row r="47" spans="1:9" ht="8.25" customHeight="1" x14ac:dyDescent="0.3">
      <c r="A47" s="244">
        <v>44</v>
      </c>
      <c r="B47" s="244">
        <v>8089</v>
      </c>
      <c r="C47" s="245" t="s">
        <v>241</v>
      </c>
      <c r="D47" s="253"/>
      <c r="E47" s="253"/>
      <c r="F47" s="246" t="s">
        <v>258</v>
      </c>
      <c r="G47" s="245" t="s">
        <v>256</v>
      </c>
      <c r="H47" s="246" t="s">
        <v>140</v>
      </c>
      <c r="I47" s="247">
        <v>19.07</v>
      </c>
    </row>
    <row r="48" spans="1:9" ht="9" customHeight="1" x14ac:dyDescent="0.3">
      <c r="A48" s="248">
        <v>45</v>
      </c>
      <c r="B48" s="248">
        <v>8090</v>
      </c>
      <c r="C48" s="249" t="s">
        <v>241</v>
      </c>
      <c r="D48" s="249" t="s">
        <v>259</v>
      </c>
      <c r="E48" s="252"/>
      <c r="F48" s="250" t="s">
        <v>188</v>
      </c>
      <c r="G48" s="252"/>
      <c r="H48" s="250" t="s">
        <v>140</v>
      </c>
      <c r="I48" s="251">
        <v>21.87</v>
      </c>
    </row>
    <row r="49" spans="1:9" ht="8.25" customHeight="1" x14ac:dyDescent="0.3">
      <c r="A49" s="244">
        <v>46</v>
      </c>
      <c r="B49" s="244">
        <v>8091</v>
      </c>
      <c r="C49" s="245" t="s">
        <v>241</v>
      </c>
      <c r="D49" s="253"/>
      <c r="E49" s="253"/>
      <c r="F49" s="244">
        <v>0</v>
      </c>
      <c r="G49" s="245" t="s">
        <v>256</v>
      </c>
      <c r="H49" s="246" t="s">
        <v>140</v>
      </c>
      <c r="I49" s="247">
        <v>23.74</v>
      </c>
    </row>
    <row r="50" spans="1:9" ht="8.25" customHeight="1" x14ac:dyDescent="0.3">
      <c r="A50" s="248">
        <v>47</v>
      </c>
      <c r="B50" s="248">
        <v>8110</v>
      </c>
      <c r="C50" s="249" t="s">
        <v>260</v>
      </c>
      <c r="D50" s="249" t="s">
        <v>261</v>
      </c>
      <c r="E50" s="252"/>
      <c r="F50" s="248">
        <v>0</v>
      </c>
      <c r="G50" s="252"/>
      <c r="H50" s="250" t="s">
        <v>140</v>
      </c>
      <c r="I50" s="251">
        <v>50.8</v>
      </c>
    </row>
    <row r="51" spans="1:9" ht="9" customHeight="1" x14ac:dyDescent="0.25">
      <c r="A51" s="244">
        <v>48</v>
      </c>
      <c r="B51" s="244">
        <v>8111</v>
      </c>
      <c r="C51" s="245" t="s">
        <v>260</v>
      </c>
      <c r="D51" s="245" t="s">
        <v>262</v>
      </c>
      <c r="E51" s="246" t="s">
        <v>263</v>
      </c>
      <c r="F51" s="246" t="s">
        <v>264</v>
      </c>
      <c r="G51" s="245" t="s">
        <v>265</v>
      </c>
      <c r="H51" s="246" t="s">
        <v>140</v>
      </c>
      <c r="I51" s="247">
        <v>53.15</v>
      </c>
    </row>
    <row r="52" spans="1:9" ht="8.25" customHeight="1" x14ac:dyDescent="0.25">
      <c r="A52" s="248">
        <v>49</v>
      </c>
      <c r="B52" s="248">
        <v>8112</v>
      </c>
      <c r="C52" s="249" t="s">
        <v>260</v>
      </c>
      <c r="D52" s="249" t="s">
        <v>266</v>
      </c>
      <c r="E52" s="250" t="s">
        <v>267</v>
      </c>
      <c r="F52" s="250" t="s">
        <v>264</v>
      </c>
      <c r="G52" s="249" t="s">
        <v>265</v>
      </c>
      <c r="H52" s="250" t="s">
        <v>140</v>
      </c>
      <c r="I52" s="251">
        <v>93.74</v>
      </c>
    </row>
    <row r="53" spans="1:9" ht="8.5" customHeight="1" x14ac:dyDescent="0.25">
      <c r="A53" s="244">
        <v>50</v>
      </c>
      <c r="B53" s="244">
        <v>8113</v>
      </c>
      <c r="C53" s="245" t="s">
        <v>260</v>
      </c>
      <c r="D53" s="245" t="s">
        <v>268</v>
      </c>
      <c r="E53" s="246" t="s">
        <v>269</v>
      </c>
      <c r="F53" s="246" t="s">
        <v>264</v>
      </c>
      <c r="G53" s="245" t="s">
        <v>265</v>
      </c>
      <c r="H53" s="246" t="s">
        <v>140</v>
      </c>
      <c r="I53" s="247">
        <v>103.75</v>
      </c>
    </row>
    <row r="54" spans="1:9" ht="8.25" customHeight="1" x14ac:dyDescent="0.3">
      <c r="A54" s="232"/>
      <c r="B54" s="233" t="s">
        <v>125</v>
      </c>
      <c r="C54" s="233" t="s">
        <v>126</v>
      </c>
      <c r="D54" s="233" t="s">
        <v>122</v>
      </c>
      <c r="E54" s="233" t="s">
        <v>127</v>
      </c>
      <c r="F54" s="233" t="s">
        <v>128</v>
      </c>
      <c r="G54" s="233" t="s">
        <v>129</v>
      </c>
      <c r="H54" s="233" t="s">
        <v>130</v>
      </c>
      <c r="I54" s="233" t="s">
        <v>131</v>
      </c>
    </row>
    <row r="55" spans="1:9" ht="12" customHeight="1" x14ac:dyDescent="0.3">
      <c r="A55" s="235"/>
      <c r="B55" s="236" t="s">
        <v>132</v>
      </c>
      <c r="C55" s="236" t="s">
        <v>74</v>
      </c>
      <c r="D55" s="237" t="s">
        <v>133</v>
      </c>
      <c r="E55" s="236" t="s">
        <v>76</v>
      </c>
      <c r="F55" s="236" t="s">
        <v>7</v>
      </c>
      <c r="G55" s="236" t="s">
        <v>75</v>
      </c>
      <c r="H55" s="236" t="s">
        <v>15</v>
      </c>
      <c r="I55" s="238" t="s">
        <v>134</v>
      </c>
    </row>
    <row r="56" spans="1:9" ht="8.25" customHeight="1" x14ac:dyDescent="0.25">
      <c r="A56" s="248">
        <v>51</v>
      </c>
      <c r="B56" s="248">
        <v>8120</v>
      </c>
      <c r="C56" s="249" t="s">
        <v>270</v>
      </c>
      <c r="D56" s="249" t="s">
        <v>271</v>
      </c>
      <c r="E56" s="250" t="s">
        <v>272</v>
      </c>
      <c r="F56" s="250" t="s">
        <v>273</v>
      </c>
      <c r="G56" s="249" t="s">
        <v>274</v>
      </c>
      <c r="H56" s="250" t="s">
        <v>140</v>
      </c>
      <c r="I56" s="251">
        <v>411.9</v>
      </c>
    </row>
    <row r="57" spans="1:9" ht="9" customHeight="1" x14ac:dyDescent="0.25">
      <c r="A57" s="244">
        <v>52</v>
      </c>
      <c r="B57" s="244">
        <v>8121</v>
      </c>
      <c r="C57" s="245" t="s">
        <v>270</v>
      </c>
      <c r="D57" s="245" t="s">
        <v>275</v>
      </c>
      <c r="E57" s="246" t="s">
        <v>272</v>
      </c>
      <c r="F57" s="246" t="s">
        <v>276</v>
      </c>
      <c r="G57" s="245" t="s">
        <v>274</v>
      </c>
      <c r="H57" s="246" t="s">
        <v>140</v>
      </c>
      <c r="I57" s="247">
        <v>481.57</v>
      </c>
    </row>
    <row r="58" spans="1:9" ht="8.25" customHeight="1" x14ac:dyDescent="0.25">
      <c r="A58" s="248">
        <v>53</v>
      </c>
      <c r="B58" s="248">
        <v>8122</v>
      </c>
      <c r="C58" s="249" t="s">
        <v>270</v>
      </c>
      <c r="D58" s="249" t="s">
        <v>277</v>
      </c>
      <c r="E58" s="250" t="s">
        <v>278</v>
      </c>
      <c r="F58" s="250" t="s">
        <v>279</v>
      </c>
      <c r="G58" s="249" t="s">
        <v>274</v>
      </c>
      <c r="H58" s="250" t="s">
        <v>140</v>
      </c>
      <c r="I58" s="251">
        <v>712.28</v>
      </c>
    </row>
    <row r="59" spans="1:9" ht="8.25" customHeight="1" x14ac:dyDescent="0.25">
      <c r="A59" s="244">
        <v>54</v>
      </c>
      <c r="B59" s="244">
        <v>8123</v>
      </c>
      <c r="C59" s="245" t="s">
        <v>270</v>
      </c>
      <c r="D59" s="245" t="s">
        <v>280</v>
      </c>
      <c r="E59" s="246" t="s">
        <v>281</v>
      </c>
      <c r="F59" s="246" t="s">
        <v>282</v>
      </c>
      <c r="G59" s="245" t="s">
        <v>274</v>
      </c>
      <c r="H59" s="246" t="s">
        <v>140</v>
      </c>
      <c r="I59" s="260">
        <v>1330.55</v>
      </c>
    </row>
    <row r="60" spans="1:9" ht="9" customHeight="1" x14ac:dyDescent="0.3">
      <c r="A60" s="248">
        <v>55</v>
      </c>
      <c r="B60" s="248">
        <v>8124</v>
      </c>
      <c r="C60" s="249" t="s">
        <v>283</v>
      </c>
      <c r="D60" s="249" t="s">
        <v>284</v>
      </c>
      <c r="E60" s="252"/>
      <c r="F60" s="250" t="s">
        <v>285</v>
      </c>
      <c r="G60" s="252"/>
      <c r="H60" s="250" t="s">
        <v>140</v>
      </c>
      <c r="I60" s="251">
        <v>32.18</v>
      </c>
    </row>
    <row r="61" spans="1:9" ht="8.25" customHeight="1" x14ac:dyDescent="0.3">
      <c r="A61" s="244">
        <v>56</v>
      </c>
      <c r="B61" s="244">
        <v>8125</v>
      </c>
      <c r="C61" s="245" t="s">
        <v>283</v>
      </c>
      <c r="D61" s="245" t="s">
        <v>284</v>
      </c>
      <c r="E61" s="253"/>
      <c r="F61" s="246" t="s">
        <v>286</v>
      </c>
      <c r="G61" s="253"/>
      <c r="H61" s="246" t="s">
        <v>140</v>
      </c>
      <c r="I61" s="247">
        <v>32.53</v>
      </c>
    </row>
    <row r="62" spans="1:9" ht="9" customHeight="1" x14ac:dyDescent="0.3">
      <c r="A62" s="248">
        <v>57</v>
      </c>
      <c r="B62" s="248">
        <v>8126</v>
      </c>
      <c r="C62" s="249" t="s">
        <v>287</v>
      </c>
      <c r="D62" s="249" t="s">
        <v>288</v>
      </c>
      <c r="E62" s="252"/>
      <c r="F62" s="250" t="s">
        <v>289</v>
      </c>
      <c r="G62" s="252"/>
      <c r="H62" s="250" t="s">
        <v>140</v>
      </c>
      <c r="I62" s="251">
        <v>35.99</v>
      </c>
    </row>
    <row r="63" spans="1:9" ht="8.25" customHeight="1" x14ac:dyDescent="0.3">
      <c r="A63" s="244">
        <v>58</v>
      </c>
      <c r="B63" s="244">
        <v>8129</v>
      </c>
      <c r="C63" s="245" t="s">
        <v>290</v>
      </c>
      <c r="D63" s="245" t="s">
        <v>291</v>
      </c>
      <c r="E63" s="246" t="s">
        <v>292</v>
      </c>
      <c r="F63" s="246" t="s">
        <v>293</v>
      </c>
      <c r="G63" s="253"/>
      <c r="H63" s="246" t="s">
        <v>140</v>
      </c>
      <c r="I63" s="247">
        <v>30.1</v>
      </c>
    </row>
    <row r="64" spans="1:9" ht="8.25" customHeight="1" x14ac:dyDescent="0.3">
      <c r="A64" s="248">
        <v>59</v>
      </c>
      <c r="B64" s="248">
        <v>8130</v>
      </c>
      <c r="C64" s="249" t="s">
        <v>294</v>
      </c>
      <c r="D64" s="249" t="s">
        <v>295</v>
      </c>
      <c r="E64" s="252"/>
      <c r="F64" s="250" t="s">
        <v>264</v>
      </c>
      <c r="G64" s="249" t="s">
        <v>296</v>
      </c>
      <c r="H64" s="250" t="s">
        <v>140</v>
      </c>
      <c r="I64" s="251">
        <v>1.2</v>
      </c>
    </row>
    <row r="65" spans="1:9" ht="9" customHeight="1" x14ac:dyDescent="0.3">
      <c r="A65" s="244">
        <v>60</v>
      </c>
      <c r="B65" s="244">
        <v>8131</v>
      </c>
      <c r="C65" s="245" t="s">
        <v>297</v>
      </c>
      <c r="D65" s="245" t="s">
        <v>298</v>
      </c>
      <c r="E65" s="253"/>
      <c r="F65" s="246" t="s">
        <v>299</v>
      </c>
      <c r="G65" s="253"/>
      <c r="H65" s="246" t="s">
        <v>140</v>
      </c>
      <c r="I65" s="247">
        <v>20.51</v>
      </c>
    </row>
    <row r="66" spans="1:9" ht="8.25" customHeight="1" x14ac:dyDescent="0.25">
      <c r="A66" s="248">
        <v>61</v>
      </c>
      <c r="B66" s="248">
        <v>8132</v>
      </c>
      <c r="C66" s="249" t="s">
        <v>300</v>
      </c>
      <c r="D66" s="249" t="s">
        <v>301</v>
      </c>
      <c r="E66" s="250" t="s">
        <v>302</v>
      </c>
      <c r="F66" s="250" t="s">
        <v>188</v>
      </c>
      <c r="G66" s="249" t="s">
        <v>303</v>
      </c>
      <c r="H66" s="250" t="s">
        <v>140</v>
      </c>
      <c r="I66" s="251">
        <v>39.159999999999997</v>
      </c>
    </row>
    <row r="67" spans="1:9" ht="9" customHeight="1" x14ac:dyDescent="0.25">
      <c r="A67" s="244">
        <v>62</v>
      </c>
      <c r="B67" s="244">
        <v>8133</v>
      </c>
      <c r="C67" s="245" t="s">
        <v>304</v>
      </c>
      <c r="D67" s="245" t="s">
        <v>305</v>
      </c>
      <c r="E67" s="246" t="s">
        <v>306</v>
      </c>
      <c r="F67" s="246" t="s">
        <v>307</v>
      </c>
      <c r="G67" s="245" t="s">
        <v>308</v>
      </c>
      <c r="H67" s="246" t="s">
        <v>140</v>
      </c>
      <c r="I67" s="247">
        <v>254.4</v>
      </c>
    </row>
    <row r="68" spans="1:9" ht="8.25" customHeight="1" x14ac:dyDescent="0.25">
      <c r="A68" s="248">
        <v>63</v>
      </c>
      <c r="B68" s="248">
        <v>8134</v>
      </c>
      <c r="C68" s="249" t="s">
        <v>304</v>
      </c>
      <c r="D68" s="249" t="s">
        <v>309</v>
      </c>
      <c r="E68" s="250" t="s">
        <v>310</v>
      </c>
      <c r="F68" s="250" t="s">
        <v>311</v>
      </c>
      <c r="G68" s="249" t="s">
        <v>308</v>
      </c>
      <c r="H68" s="250" t="s">
        <v>140</v>
      </c>
      <c r="I68" s="251">
        <v>311.94</v>
      </c>
    </row>
    <row r="69" spans="1:9" ht="8.25" customHeight="1" x14ac:dyDescent="0.25">
      <c r="A69" s="244">
        <v>64</v>
      </c>
      <c r="B69" s="244">
        <v>8135</v>
      </c>
      <c r="C69" s="245" t="s">
        <v>304</v>
      </c>
      <c r="D69" s="245" t="s">
        <v>312</v>
      </c>
      <c r="E69" s="246" t="s">
        <v>310</v>
      </c>
      <c r="F69" s="246" t="s">
        <v>313</v>
      </c>
      <c r="G69" s="245" t="s">
        <v>308</v>
      </c>
      <c r="H69" s="246" t="s">
        <v>140</v>
      </c>
      <c r="I69" s="247">
        <v>400.41</v>
      </c>
    </row>
    <row r="70" spans="1:9" ht="9" customHeight="1" x14ac:dyDescent="0.25">
      <c r="A70" s="248">
        <v>65</v>
      </c>
      <c r="B70" s="248">
        <v>8136</v>
      </c>
      <c r="C70" s="249" t="s">
        <v>304</v>
      </c>
      <c r="D70" s="249" t="s">
        <v>314</v>
      </c>
      <c r="E70" s="250" t="s">
        <v>310</v>
      </c>
      <c r="F70" s="250" t="s">
        <v>273</v>
      </c>
      <c r="G70" s="249" t="s">
        <v>308</v>
      </c>
      <c r="H70" s="250" t="s">
        <v>140</v>
      </c>
      <c r="I70" s="251">
        <v>460.26</v>
      </c>
    </row>
    <row r="71" spans="1:9" ht="8.25" customHeight="1" x14ac:dyDescent="0.25">
      <c r="A71" s="244">
        <v>66</v>
      </c>
      <c r="B71" s="244">
        <v>8137</v>
      </c>
      <c r="C71" s="245" t="s">
        <v>315</v>
      </c>
      <c r="D71" s="245" t="s">
        <v>316</v>
      </c>
      <c r="E71" s="246" t="s">
        <v>317</v>
      </c>
      <c r="F71" s="246" t="s">
        <v>318</v>
      </c>
      <c r="G71" s="245" t="s">
        <v>319</v>
      </c>
      <c r="H71" s="246" t="s">
        <v>140</v>
      </c>
      <c r="I71" s="247">
        <v>154.85</v>
      </c>
    </row>
    <row r="72" spans="1:9" ht="9" customHeight="1" x14ac:dyDescent="0.25">
      <c r="A72" s="248">
        <v>67</v>
      </c>
      <c r="B72" s="248">
        <v>8138</v>
      </c>
      <c r="C72" s="249" t="s">
        <v>320</v>
      </c>
      <c r="D72" s="249" t="s">
        <v>321</v>
      </c>
      <c r="E72" s="250" t="s">
        <v>322</v>
      </c>
      <c r="F72" s="250" t="s">
        <v>188</v>
      </c>
      <c r="G72" s="249" t="s">
        <v>323</v>
      </c>
      <c r="H72" s="250" t="s">
        <v>140</v>
      </c>
      <c r="I72" s="251">
        <v>30.93</v>
      </c>
    </row>
    <row r="73" spans="1:9" ht="8.25" customHeight="1" x14ac:dyDescent="0.25">
      <c r="A73" s="244">
        <v>68</v>
      </c>
      <c r="B73" s="244">
        <v>8140</v>
      </c>
      <c r="C73" s="245" t="s">
        <v>324</v>
      </c>
      <c r="D73" s="245" t="s">
        <v>325</v>
      </c>
      <c r="E73" s="246" t="s">
        <v>326</v>
      </c>
      <c r="F73" s="246" t="s">
        <v>188</v>
      </c>
      <c r="G73" s="245" t="s">
        <v>323</v>
      </c>
      <c r="H73" s="246" t="s">
        <v>140</v>
      </c>
      <c r="I73" s="247">
        <v>54.53</v>
      </c>
    </row>
    <row r="74" spans="1:9" ht="8.25" customHeight="1" x14ac:dyDescent="0.25">
      <c r="A74" s="248">
        <v>69</v>
      </c>
      <c r="B74" s="248">
        <v>8141</v>
      </c>
      <c r="C74" s="249" t="s">
        <v>324</v>
      </c>
      <c r="D74" s="249" t="s">
        <v>327</v>
      </c>
      <c r="E74" s="250" t="s">
        <v>328</v>
      </c>
      <c r="F74" s="250" t="s">
        <v>329</v>
      </c>
      <c r="G74" s="249" t="s">
        <v>330</v>
      </c>
      <c r="H74" s="250" t="s">
        <v>140</v>
      </c>
      <c r="I74" s="251">
        <v>88.35</v>
      </c>
    </row>
    <row r="75" spans="1:9" ht="9" customHeight="1" x14ac:dyDescent="0.25">
      <c r="A75" s="244">
        <v>70</v>
      </c>
      <c r="B75" s="244">
        <v>8142</v>
      </c>
      <c r="C75" s="245" t="s">
        <v>324</v>
      </c>
      <c r="D75" s="245" t="s">
        <v>331</v>
      </c>
      <c r="E75" s="246" t="s">
        <v>332</v>
      </c>
      <c r="F75" s="246" t="s">
        <v>222</v>
      </c>
      <c r="G75" s="245" t="s">
        <v>330</v>
      </c>
      <c r="H75" s="246" t="s">
        <v>140</v>
      </c>
      <c r="I75" s="247">
        <v>118.32</v>
      </c>
    </row>
    <row r="76" spans="1:9" ht="8.25" customHeight="1" x14ac:dyDescent="0.25">
      <c r="A76" s="248">
        <v>71</v>
      </c>
      <c r="B76" s="248">
        <v>8143</v>
      </c>
      <c r="C76" s="249" t="s">
        <v>324</v>
      </c>
      <c r="D76" s="249" t="s">
        <v>333</v>
      </c>
      <c r="E76" s="250" t="s">
        <v>334</v>
      </c>
      <c r="F76" s="250" t="s">
        <v>335</v>
      </c>
      <c r="G76" s="249" t="s">
        <v>336</v>
      </c>
      <c r="H76" s="250" t="s">
        <v>140</v>
      </c>
      <c r="I76" s="251">
        <v>238.82</v>
      </c>
    </row>
    <row r="77" spans="1:9" ht="9" customHeight="1" x14ac:dyDescent="0.25">
      <c r="A77" s="244">
        <v>72</v>
      </c>
      <c r="B77" s="244">
        <v>8144</v>
      </c>
      <c r="C77" s="245" t="s">
        <v>324</v>
      </c>
      <c r="D77" s="245" t="s">
        <v>337</v>
      </c>
      <c r="E77" s="246" t="s">
        <v>338</v>
      </c>
      <c r="F77" s="246" t="s">
        <v>339</v>
      </c>
      <c r="G77" s="245" t="s">
        <v>340</v>
      </c>
      <c r="H77" s="246" t="s">
        <v>140</v>
      </c>
      <c r="I77" s="247">
        <v>372.31</v>
      </c>
    </row>
    <row r="78" spans="1:9" ht="8.25" customHeight="1" x14ac:dyDescent="0.3">
      <c r="A78" s="248">
        <v>73</v>
      </c>
      <c r="B78" s="248">
        <v>8145</v>
      </c>
      <c r="C78" s="249" t="s">
        <v>341</v>
      </c>
      <c r="D78" s="249" t="s">
        <v>342</v>
      </c>
      <c r="E78" s="250" t="s">
        <v>254</v>
      </c>
      <c r="F78" s="250" t="s">
        <v>343</v>
      </c>
      <c r="G78" s="252"/>
      <c r="H78" s="250" t="s">
        <v>140</v>
      </c>
      <c r="I78" s="251">
        <v>34.32</v>
      </c>
    </row>
    <row r="79" spans="1:9" ht="8.25" customHeight="1" x14ac:dyDescent="0.3">
      <c r="A79" s="244">
        <v>74</v>
      </c>
      <c r="B79" s="244">
        <v>8146</v>
      </c>
      <c r="C79" s="245" t="s">
        <v>341</v>
      </c>
      <c r="D79" s="245" t="s">
        <v>344</v>
      </c>
      <c r="E79" s="246" t="s">
        <v>254</v>
      </c>
      <c r="F79" s="246" t="s">
        <v>318</v>
      </c>
      <c r="G79" s="253"/>
      <c r="H79" s="246" t="s">
        <v>140</v>
      </c>
      <c r="I79" s="247">
        <v>10.66</v>
      </c>
    </row>
    <row r="80" spans="1:9" ht="9" customHeight="1" x14ac:dyDescent="0.3">
      <c r="A80" s="248">
        <v>75</v>
      </c>
      <c r="B80" s="248">
        <v>8147</v>
      </c>
      <c r="C80" s="249" t="s">
        <v>345</v>
      </c>
      <c r="D80" s="249" t="s">
        <v>346</v>
      </c>
      <c r="E80" s="252"/>
      <c r="F80" s="248">
        <v>0</v>
      </c>
      <c r="G80" s="249" t="s">
        <v>347</v>
      </c>
      <c r="H80" s="250" t="s">
        <v>140</v>
      </c>
      <c r="I80" s="251">
        <v>1.4</v>
      </c>
    </row>
    <row r="81" spans="1:9" ht="8.25" customHeight="1" x14ac:dyDescent="0.3">
      <c r="A81" s="244">
        <v>76</v>
      </c>
      <c r="B81" s="244">
        <v>8148</v>
      </c>
      <c r="C81" s="245" t="s">
        <v>297</v>
      </c>
      <c r="D81" s="245" t="s">
        <v>298</v>
      </c>
      <c r="E81" s="246" t="s">
        <v>254</v>
      </c>
      <c r="F81" s="246" t="s">
        <v>146</v>
      </c>
      <c r="G81" s="253"/>
      <c r="H81" s="246" t="s">
        <v>140</v>
      </c>
      <c r="I81" s="247">
        <v>20.51</v>
      </c>
    </row>
    <row r="82" spans="1:9" ht="9" customHeight="1" x14ac:dyDescent="0.3">
      <c r="A82" s="248">
        <v>77</v>
      </c>
      <c r="B82" s="248">
        <v>8149</v>
      </c>
      <c r="C82" s="249" t="s">
        <v>348</v>
      </c>
      <c r="D82" s="249" t="s">
        <v>349</v>
      </c>
      <c r="E82" s="250" t="s">
        <v>254</v>
      </c>
      <c r="F82" s="250" t="s">
        <v>350</v>
      </c>
      <c r="G82" s="252"/>
      <c r="H82" s="250" t="s">
        <v>140</v>
      </c>
      <c r="I82" s="251">
        <v>1.96</v>
      </c>
    </row>
    <row r="83" spans="1:9" ht="8.25" customHeight="1" x14ac:dyDescent="0.3">
      <c r="A83" s="244">
        <v>78</v>
      </c>
      <c r="B83" s="244">
        <v>8150</v>
      </c>
      <c r="C83" s="245" t="s">
        <v>351</v>
      </c>
      <c r="D83" s="245" t="s">
        <v>352</v>
      </c>
      <c r="E83" s="253"/>
      <c r="F83" s="246" t="s">
        <v>353</v>
      </c>
      <c r="G83" s="253"/>
      <c r="H83" s="246" t="s">
        <v>140</v>
      </c>
      <c r="I83" s="247">
        <v>69.040000000000006</v>
      </c>
    </row>
    <row r="84" spans="1:9" ht="8.25" customHeight="1" x14ac:dyDescent="0.3">
      <c r="A84" s="248">
        <v>79</v>
      </c>
      <c r="B84" s="248">
        <v>8151</v>
      </c>
      <c r="C84" s="249" t="s">
        <v>351</v>
      </c>
      <c r="D84" s="249" t="s">
        <v>354</v>
      </c>
      <c r="E84" s="250" t="s">
        <v>355</v>
      </c>
      <c r="F84" s="250" t="s">
        <v>356</v>
      </c>
      <c r="G84" s="252"/>
      <c r="H84" s="250" t="s">
        <v>140</v>
      </c>
      <c r="I84" s="251">
        <v>95.85</v>
      </c>
    </row>
    <row r="85" spans="1:9" ht="17" customHeight="1" x14ac:dyDescent="0.25">
      <c r="A85" s="254">
        <v>80</v>
      </c>
      <c r="B85" s="254">
        <v>8153</v>
      </c>
      <c r="C85" s="255" t="s">
        <v>357</v>
      </c>
      <c r="D85" s="256" t="s">
        <v>358</v>
      </c>
      <c r="E85" s="257" t="s">
        <v>359</v>
      </c>
      <c r="F85" s="259"/>
      <c r="G85" s="255" t="s">
        <v>360</v>
      </c>
      <c r="H85" s="257" t="s">
        <v>140</v>
      </c>
      <c r="I85" s="258">
        <v>4.59</v>
      </c>
    </row>
    <row r="86" spans="1:9" ht="17" customHeight="1" x14ac:dyDescent="0.25">
      <c r="A86" s="239">
        <v>81</v>
      </c>
      <c r="B86" s="239">
        <v>8154</v>
      </c>
      <c r="C86" s="240" t="s">
        <v>361</v>
      </c>
      <c r="D86" s="241" t="s">
        <v>362</v>
      </c>
      <c r="E86" s="242" t="s">
        <v>363</v>
      </c>
      <c r="F86" s="261"/>
      <c r="G86" s="240" t="s">
        <v>364</v>
      </c>
      <c r="H86" s="242" t="s">
        <v>140</v>
      </c>
      <c r="I86" s="243">
        <v>35.450000000000003</v>
      </c>
    </row>
    <row r="87" spans="1:9" ht="8.25" customHeight="1" x14ac:dyDescent="0.3">
      <c r="A87" s="244">
        <v>82</v>
      </c>
      <c r="B87" s="246" t="s">
        <v>365</v>
      </c>
      <c r="C87" s="245" t="s">
        <v>366</v>
      </c>
      <c r="D87" s="245" t="s">
        <v>367</v>
      </c>
      <c r="E87" s="253"/>
      <c r="F87" s="246" t="s">
        <v>368</v>
      </c>
      <c r="G87" s="245" t="s">
        <v>369</v>
      </c>
      <c r="H87" s="246" t="s">
        <v>140</v>
      </c>
      <c r="I87" s="247">
        <v>27.47</v>
      </c>
    </row>
    <row r="88" spans="1:9" ht="9" customHeight="1" x14ac:dyDescent="0.3">
      <c r="A88" s="248">
        <v>83</v>
      </c>
      <c r="B88" s="248">
        <v>8155</v>
      </c>
      <c r="C88" s="249" t="s">
        <v>351</v>
      </c>
      <c r="D88" s="249" t="s">
        <v>370</v>
      </c>
      <c r="E88" s="250" t="s">
        <v>371</v>
      </c>
      <c r="F88" s="250" t="s">
        <v>372</v>
      </c>
      <c r="G88" s="252"/>
      <c r="H88" s="250" t="s">
        <v>140</v>
      </c>
      <c r="I88" s="251">
        <v>63.05</v>
      </c>
    </row>
    <row r="89" spans="1:9" ht="8.25" customHeight="1" x14ac:dyDescent="0.3">
      <c r="A89" s="244">
        <v>84</v>
      </c>
      <c r="B89" s="244">
        <v>8157</v>
      </c>
      <c r="C89" s="245" t="s">
        <v>373</v>
      </c>
      <c r="D89" s="245" t="s">
        <v>374</v>
      </c>
      <c r="E89" s="246" t="s">
        <v>375</v>
      </c>
      <c r="F89" s="246" t="s">
        <v>188</v>
      </c>
      <c r="G89" s="253"/>
      <c r="H89" s="246" t="s">
        <v>140</v>
      </c>
      <c r="I89" s="247">
        <v>184.2</v>
      </c>
    </row>
    <row r="90" spans="1:9" ht="9" customHeight="1" x14ac:dyDescent="0.25">
      <c r="A90" s="248">
        <v>85</v>
      </c>
      <c r="B90" s="248">
        <v>8158</v>
      </c>
      <c r="C90" s="249" t="s">
        <v>373</v>
      </c>
      <c r="D90" s="249" t="s">
        <v>376</v>
      </c>
      <c r="E90" s="250" t="s">
        <v>377</v>
      </c>
      <c r="F90" s="250" t="s">
        <v>155</v>
      </c>
      <c r="G90" s="249" t="s">
        <v>378</v>
      </c>
      <c r="H90" s="250" t="s">
        <v>140</v>
      </c>
      <c r="I90" s="251">
        <v>215.77</v>
      </c>
    </row>
    <row r="91" spans="1:9" ht="8.25" customHeight="1" x14ac:dyDescent="0.3">
      <c r="A91" s="244">
        <v>86</v>
      </c>
      <c r="B91" s="244">
        <v>8180</v>
      </c>
      <c r="C91" s="245" t="s">
        <v>379</v>
      </c>
      <c r="D91" s="253"/>
      <c r="E91" s="253"/>
      <c r="F91" s="246" t="s">
        <v>380</v>
      </c>
      <c r="G91" s="253"/>
      <c r="H91" s="246" t="s">
        <v>140</v>
      </c>
      <c r="I91" s="247">
        <v>41.46</v>
      </c>
    </row>
    <row r="92" spans="1:9" ht="8.25" customHeight="1" x14ac:dyDescent="0.3">
      <c r="A92" s="248">
        <v>87</v>
      </c>
      <c r="B92" s="248">
        <v>8181</v>
      </c>
      <c r="C92" s="249" t="s">
        <v>379</v>
      </c>
      <c r="D92" s="252"/>
      <c r="E92" s="252"/>
      <c r="F92" s="250" t="s">
        <v>188</v>
      </c>
      <c r="G92" s="252"/>
      <c r="H92" s="250" t="s">
        <v>140</v>
      </c>
      <c r="I92" s="251">
        <v>31.99</v>
      </c>
    </row>
    <row r="93" spans="1:9" ht="9" customHeight="1" x14ac:dyDescent="0.3">
      <c r="A93" s="244">
        <v>88</v>
      </c>
      <c r="B93" s="244">
        <v>8182</v>
      </c>
      <c r="C93" s="245" t="s">
        <v>379</v>
      </c>
      <c r="D93" s="253"/>
      <c r="E93" s="253"/>
      <c r="F93" s="246" t="s">
        <v>155</v>
      </c>
      <c r="G93" s="253"/>
      <c r="H93" s="246" t="s">
        <v>140</v>
      </c>
      <c r="I93" s="247">
        <v>49.13</v>
      </c>
    </row>
    <row r="94" spans="1:9" ht="8.25" customHeight="1" x14ac:dyDescent="0.3">
      <c r="A94" s="248">
        <v>89</v>
      </c>
      <c r="B94" s="248">
        <v>8183</v>
      </c>
      <c r="C94" s="249" t="s">
        <v>381</v>
      </c>
      <c r="D94" s="252"/>
      <c r="E94" s="252"/>
      <c r="F94" s="250" t="s">
        <v>382</v>
      </c>
      <c r="G94" s="252"/>
      <c r="H94" s="250" t="s">
        <v>140</v>
      </c>
      <c r="I94" s="251">
        <v>19.079999999999998</v>
      </c>
    </row>
    <row r="95" spans="1:9" ht="9" customHeight="1" x14ac:dyDescent="0.25">
      <c r="A95" s="244">
        <v>90</v>
      </c>
      <c r="B95" s="246" t="s">
        <v>383</v>
      </c>
      <c r="C95" s="245" t="s">
        <v>384</v>
      </c>
      <c r="D95" s="245" t="s">
        <v>385</v>
      </c>
      <c r="E95" s="246" t="s">
        <v>386</v>
      </c>
      <c r="F95" s="246" t="s">
        <v>387</v>
      </c>
      <c r="G95" s="245" t="s">
        <v>170</v>
      </c>
      <c r="H95" s="246" t="s">
        <v>140</v>
      </c>
      <c r="I95" s="247">
        <v>23.33</v>
      </c>
    </row>
    <row r="96" spans="1:9" ht="8.25" customHeight="1" x14ac:dyDescent="0.3">
      <c r="A96" s="248">
        <v>91</v>
      </c>
      <c r="B96" s="248">
        <v>8184</v>
      </c>
      <c r="C96" s="249" t="s">
        <v>388</v>
      </c>
      <c r="D96" s="252"/>
      <c r="E96" s="252"/>
      <c r="F96" s="250" t="s">
        <v>389</v>
      </c>
      <c r="G96" s="252"/>
      <c r="H96" s="250" t="s">
        <v>140</v>
      </c>
      <c r="I96" s="251">
        <v>1.9</v>
      </c>
    </row>
    <row r="97" spans="1:9" ht="8.25" customHeight="1" x14ac:dyDescent="0.3">
      <c r="A97" s="244">
        <v>92</v>
      </c>
      <c r="B97" s="244">
        <v>8185</v>
      </c>
      <c r="C97" s="245" t="s">
        <v>390</v>
      </c>
      <c r="D97" s="253"/>
      <c r="E97" s="253"/>
      <c r="F97" s="246" t="s">
        <v>180</v>
      </c>
      <c r="G97" s="253"/>
      <c r="H97" s="246" t="s">
        <v>140</v>
      </c>
      <c r="I97" s="247">
        <v>8.4600000000000009</v>
      </c>
    </row>
    <row r="98" spans="1:9" ht="9" customHeight="1" x14ac:dyDescent="0.25">
      <c r="A98" s="248">
        <v>93</v>
      </c>
      <c r="B98" s="248">
        <v>8187</v>
      </c>
      <c r="C98" s="249" t="s">
        <v>391</v>
      </c>
      <c r="D98" s="249" t="s">
        <v>392</v>
      </c>
      <c r="E98" s="262" t="s">
        <v>393</v>
      </c>
      <c r="F98" s="250" t="s">
        <v>394</v>
      </c>
      <c r="G98" s="249" t="s">
        <v>395</v>
      </c>
      <c r="H98" s="250" t="s">
        <v>140</v>
      </c>
      <c r="I98" s="251">
        <v>1.96</v>
      </c>
    </row>
    <row r="99" spans="1:9" ht="8.25" customHeight="1" x14ac:dyDescent="0.25">
      <c r="A99" s="244">
        <v>94</v>
      </c>
      <c r="B99" s="244">
        <v>8188</v>
      </c>
      <c r="C99" s="245" t="s">
        <v>391</v>
      </c>
      <c r="D99" s="245" t="s">
        <v>392</v>
      </c>
      <c r="E99" s="263" t="s">
        <v>396</v>
      </c>
      <c r="F99" s="246" t="s">
        <v>177</v>
      </c>
      <c r="G99" s="245" t="s">
        <v>395</v>
      </c>
      <c r="H99" s="246" t="s">
        <v>140</v>
      </c>
      <c r="I99" s="247">
        <v>3.16</v>
      </c>
    </row>
    <row r="100" spans="1:9" ht="9" customHeight="1" x14ac:dyDescent="0.25">
      <c r="A100" s="248">
        <v>95</v>
      </c>
      <c r="B100" s="248">
        <v>8189</v>
      </c>
      <c r="C100" s="249" t="s">
        <v>391</v>
      </c>
      <c r="D100" s="249" t="s">
        <v>392</v>
      </c>
      <c r="E100" s="262" t="s">
        <v>397</v>
      </c>
      <c r="F100" s="250" t="s">
        <v>398</v>
      </c>
      <c r="G100" s="249" t="s">
        <v>395</v>
      </c>
      <c r="H100" s="250" t="s">
        <v>140</v>
      </c>
      <c r="I100" s="251">
        <v>3.57</v>
      </c>
    </row>
    <row r="101" spans="1:9" ht="8.25" customHeight="1" x14ac:dyDescent="0.25">
      <c r="A101" s="244">
        <v>96</v>
      </c>
      <c r="B101" s="244">
        <v>8190</v>
      </c>
      <c r="C101" s="245" t="s">
        <v>391</v>
      </c>
      <c r="D101" s="245" t="s">
        <v>399</v>
      </c>
      <c r="E101" s="263" t="s">
        <v>400</v>
      </c>
      <c r="F101" s="246" t="s">
        <v>401</v>
      </c>
      <c r="G101" s="245" t="s">
        <v>402</v>
      </c>
      <c r="H101" s="246" t="s">
        <v>140</v>
      </c>
      <c r="I101" s="247">
        <v>2.02</v>
      </c>
    </row>
    <row r="102" spans="1:9" ht="8.25" customHeight="1" x14ac:dyDescent="0.25">
      <c r="A102" s="248">
        <v>97</v>
      </c>
      <c r="B102" s="248">
        <v>8191</v>
      </c>
      <c r="C102" s="249" t="s">
        <v>391</v>
      </c>
      <c r="D102" s="249" t="s">
        <v>403</v>
      </c>
      <c r="E102" s="262" t="s">
        <v>404</v>
      </c>
      <c r="F102" s="250" t="s">
        <v>405</v>
      </c>
      <c r="G102" s="249" t="s">
        <v>395</v>
      </c>
      <c r="H102" s="250" t="s">
        <v>140</v>
      </c>
      <c r="I102" s="251">
        <v>4.79</v>
      </c>
    </row>
    <row r="103" spans="1:9" ht="9" customHeight="1" x14ac:dyDescent="0.3">
      <c r="A103" s="244">
        <v>98</v>
      </c>
      <c r="B103" s="244">
        <v>8192</v>
      </c>
      <c r="C103" s="245" t="s">
        <v>406</v>
      </c>
      <c r="D103" s="245" t="s">
        <v>407</v>
      </c>
      <c r="E103" s="253"/>
      <c r="F103" s="246" t="s">
        <v>264</v>
      </c>
      <c r="G103" s="245" t="s">
        <v>408</v>
      </c>
      <c r="H103" s="246" t="s">
        <v>140</v>
      </c>
      <c r="I103" s="247">
        <v>2.76</v>
      </c>
    </row>
    <row r="104" spans="1:9" ht="8.25" customHeight="1" x14ac:dyDescent="0.3">
      <c r="A104" s="248">
        <v>99</v>
      </c>
      <c r="B104" s="248">
        <v>8193</v>
      </c>
      <c r="C104" s="249" t="s">
        <v>409</v>
      </c>
      <c r="D104" s="249" t="s">
        <v>410</v>
      </c>
      <c r="E104" s="262" t="s">
        <v>411</v>
      </c>
      <c r="F104" s="250" t="s">
        <v>412</v>
      </c>
      <c r="G104" s="252"/>
      <c r="H104" s="250" t="s">
        <v>140</v>
      </c>
      <c r="I104" s="251">
        <v>116.1</v>
      </c>
    </row>
    <row r="105" spans="1:9" ht="9" customHeight="1" x14ac:dyDescent="0.3">
      <c r="A105" s="244">
        <v>100</v>
      </c>
      <c r="B105" s="244">
        <v>8194</v>
      </c>
      <c r="C105" s="245" t="s">
        <v>409</v>
      </c>
      <c r="D105" s="245" t="s">
        <v>413</v>
      </c>
      <c r="E105" s="263" t="s">
        <v>414</v>
      </c>
      <c r="F105" s="246" t="s">
        <v>415</v>
      </c>
      <c r="G105" s="253"/>
      <c r="H105" s="246" t="s">
        <v>140</v>
      </c>
      <c r="I105" s="247">
        <v>120.55</v>
      </c>
    </row>
    <row r="106" spans="1:9" ht="8.25" customHeight="1" x14ac:dyDescent="0.25">
      <c r="A106" s="248">
        <v>101</v>
      </c>
      <c r="B106" s="248">
        <v>8195</v>
      </c>
      <c r="C106" s="249" t="s">
        <v>416</v>
      </c>
      <c r="D106" s="249" t="s">
        <v>417</v>
      </c>
      <c r="E106" s="250" t="s">
        <v>418</v>
      </c>
      <c r="F106" s="250" t="s">
        <v>380</v>
      </c>
      <c r="G106" s="249" t="s">
        <v>419</v>
      </c>
      <c r="H106" s="250" t="s">
        <v>140</v>
      </c>
      <c r="I106" s="251">
        <v>139.24</v>
      </c>
    </row>
    <row r="107" spans="1:9" ht="8.25" customHeight="1" x14ac:dyDescent="0.25">
      <c r="A107" s="244">
        <v>102</v>
      </c>
      <c r="B107" s="244">
        <v>8196</v>
      </c>
      <c r="C107" s="245" t="s">
        <v>416</v>
      </c>
      <c r="D107" s="245" t="s">
        <v>420</v>
      </c>
      <c r="E107" s="246" t="s">
        <v>418</v>
      </c>
      <c r="F107" s="246" t="s">
        <v>224</v>
      </c>
      <c r="G107" s="245" t="s">
        <v>419</v>
      </c>
      <c r="H107" s="246" t="s">
        <v>140</v>
      </c>
      <c r="I107" s="247">
        <v>158.04</v>
      </c>
    </row>
    <row r="108" spans="1:9" ht="17" customHeight="1" x14ac:dyDescent="0.25">
      <c r="A108" s="239">
        <v>103</v>
      </c>
      <c r="B108" s="239">
        <v>8197</v>
      </c>
      <c r="C108" s="240" t="s">
        <v>416</v>
      </c>
      <c r="D108" s="240" t="s">
        <v>421</v>
      </c>
      <c r="E108" s="242" t="s">
        <v>422</v>
      </c>
      <c r="F108" s="242" t="s">
        <v>423</v>
      </c>
      <c r="G108" s="241" t="s">
        <v>424</v>
      </c>
      <c r="H108" s="242" t="s">
        <v>140</v>
      </c>
      <c r="I108" s="243">
        <v>193.89</v>
      </c>
    </row>
    <row r="109" spans="1:9" ht="8.5" customHeight="1" x14ac:dyDescent="0.3">
      <c r="A109" s="244">
        <v>104</v>
      </c>
      <c r="B109" s="244">
        <v>8198</v>
      </c>
      <c r="C109" s="245" t="s">
        <v>425</v>
      </c>
      <c r="D109" s="245" t="s">
        <v>426</v>
      </c>
      <c r="E109" s="264" t="s">
        <v>427</v>
      </c>
      <c r="F109" s="246" t="s">
        <v>428</v>
      </c>
      <c r="G109" s="253"/>
      <c r="H109" s="246" t="s">
        <v>140</v>
      </c>
      <c r="I109" s="247">
        <v>229.05</v>
      </c>
    </row>
    <row r="110" spans="1:9" ht="8.25" customHeight="1" x14ac:dyDescent="0.3">
      <c r="A110" s="232"/>
      <c r="B110" s="233" t="s">
        <v>125</v>
      </c>
      <c r="C110" s="233" t="s">
        <v>126</v>
      </c>
      <c r="D110" s="233" t="s">
        <v>122</v>
      </c>
      <c r="E110" s="233" t="s">
        <v>127</v>
      </c>
      <c r="F110" s="233" t="s">
        <v>128</v>
      </c>
      <c r="G110" s="233" t="s">
        <v>129</v>
      </c>
      <c r="H110" s="233" t="s">
        <v>130</v>
      </c>
      <c r="I110" s="233" t="s">
        <v>131</v>
      </c>
    </row>
    <row r="111" spans="1:9" ht="12" customHeight="1" x14ac:dyDescent="0.3">
      <c r="A111" s="235"/>
      <c r="B111" s="236" t="s">
        <v>132</v>
      </c>
      <c r="C111" s="236" t="s">
        <v>74</v>
      </c>
      <c r="D111" s="237" t="s">
        <v>133</v>
      </c>
      <c r="E111" s="236" t="s">
        <v>76</v>
      </c>
      <c r="F111" s="236" t="s">
        <v>7</v>
      </c>
      <c r="G111" s="236" t="s">
        <v>75</v>
      </c>
      <c r="H111" s="236" t="s">
        <v>15</v>
      </c>
      <c r="I111" s="238" t="s">
        <v>134</v>
      </c>
    </row>
    <row r="112" spans="1:9" ht="17" customHeight="1" x14ac:dyDescent="0.25">
      <c r="A112" s="239">
        <v>105</v>
      </c>
      <c r="B112" s="239">
        <v>8199</v>
      </c>
      <c r="C112" s="240" t="s">
        <v>429</v>
      </c>
      <c r="D112" s="240" t="s">
        <v>430</v>
      </c>
      <c r="E112" s="242" t="s">
        <v>431</v>
      </c>
      <c r="F112" s="242" t="s">
        <v>264</v>
      </c>
      <c r="G112" s="240" t="s">
        <v>432</v>
      </c>
      <c r="H112" s="242" t="s">
        <v>140</v>
      </c>
      <c r="I112" s="243">
        <v>15.77</v>
      </c>
    </row>
    <row r="113" spans="1:9" ht="8.25" customHeight="1" x14ac:dyDescent="0.3">
      <c r="A113" s="244">
        <v>106</v>
      </c>
      <c r="B113" s="244">
        <v>8200</v>
      </c>
      <c r="C113" s="245" t="s">
        <v>433</v>
      </c>
      <c r="D113" s="245" t="s">
        <v>434</v>
      </c>
      <c r="E113" s="253"/>
      <c r="F113" s="246" t="s">
        <v>353</v>
      </c>
      <c r="G113" s="253"/>
      <c r="H113" s="246" t="s">
        <v>140</v>
      </c>
      <c r="I113" s="247">
        <v>42.15</v>
      </c>
    </row>
    <row r="114" spans="1:9" ht="8.25" customHeight="1" x14ac:dyDescent="0.3">
      <c r="A114" s="248">
        <v>107</v>
      </c>
      <c r="B114" s="248">
        <v>8201</v>
      </c>
      <c r="C114" s="249" t="s">
        <v>433</v>
      </c>
      <c r="D114" s="249" t="s">
        <v>435</v>
      </c>
      <c r="E114" s="250" t="s">
        <v>436</v>
      </c>
      <c r="F114" s="250" t="s">
        <v>372</v>
      </c>
      <c r="G114" s="252"/>
      <c r="H114" s="250" t="s">
        <v>140</v>
      </c>
      <c r="I114" s="251">
        <v>55.16</v>
      </c>
    </row>
    <row r="115" spans="1:9" ht="9" customHeight="1" x14ac:dyDescent="0.25">
      <c r="A115" s="244">
        <v>108</v>
      </c>
      <c r="B115" s="244">
        <v>8202</v>
      </c>
      <c r="C115" s="245" t="s">
        <v>433</v>
      </c>
      <c r="D115" s="245" t="s">
        <v>437</v>
      </c>
      <c r="E115" s="246" t="s">
        <v>438</v>
      </c>
      <c r="F115" s="246" t="s">
        <v>188</v>
      </c>
      <c r="G115" s="245" t="s">
        <v>170</v>
      </c>
      <c r="H115" s="246" t="s">
        <v>140</v>
      </c>
      <c r="I115" s="247">
        <v>68.02</v>
      </c>
    </row>
    <row r="116" spans="1:9" ht="8.25" customHeight="1" x14ac:dyDescent="0.25">
      <c r="A116" s="248">
        <v>109</v>
      </c>
      <c r="B116" s="248">
        <v>8203</v>
      </c>
      <c r="C116" s="249" t="s">
        <v>433</v>
      </c>
      <c r="D116" s="249" t="s">
        <v>439</v>
      </c>
      <c r="E116" s="250" t="s">
        <v>438</v>
      </c>
      <c r="F116" s="250" t="s">
        <v>117</v>
      </c>
      <c r="G116" s="249" t="s">
        <v>170</v>
      </c>
      <c r="H116" s="250" t="s">
        <v>140</v>
      </c>
      <c r="I116" s="251">
        <v>72.28</v>
      </c>
    </row>
    <row r="117" spans="1:9" ht="9" customHeight="1" x14ac:dyDescent="0.3">
      <c r="A117" s="244">
        <v>110</v>
      </c>
      <c r="B117" s="244">
        <v>8204</v>
      </c>
      <c r="C117" s="245" t="s">
        <v>433</v>
      </c>
      <c r="D117" s="245" t="s">
        <v>440</v>
      </c>
      <c r="E117" s="246" t="s">
        <v>441</v>
      </c>
      <c r="F117" s="246" t="s">
        <v>442</v>
      </c>
      <c r="G117" s="253"/>
      <c r="H117" s="246" t="s">
        <v>140</v>
      </c>
      <c r="I117" s="247">
        <v>137.84</v>
      </c>
    </row>
    <row r="118" spans="1:9" ht="16.5" customHeight="1" x14ac:dyDescent="0.25">
      <c r="A118" s="239">
        <v>111</v>
      </c>
      <c r="B118" s="239">
        <v>8208</v>
      </c>
      <c r="C118" s="240" t="s">
        <v>443</v>
      </c>
      <c r="D118" s="241" t="s">
        <v>444</v>
      </c>
      <c r="E118" s="265" t="s">
        <v>445</v>
      </c>
      <c r="F118" s="242" t="s">
        <v>412</v>
      </c>
      <c r="G118" s="261"/>
      <c r="H118" s="242" t="s">
        <v>140</v>
      </c>
      <c r="I118" s="243">
        <v>197.06</v>
      </c>
    </row>
    <row r="119" spans="1:9" ht="9" customHeight="1" x14ac:dyDescent="0.3">
      <c r="A119" s="244">
        <v>112</v>
      </c>
      <c r="B119" s="244">
        <v>8209</v>
      </c>
      <c r="C119" s="245" t="s">
        <v>446</v>
      </c>
      <c r="D119" s="245" t="s">
        <v>447</v>
      </c>
      <c r="E119" s="263" t="s">
        <v>448</v>
      </c>
      <c r="F119" s="246" t="s">
        <v>449</v>
      </c>
      <c r="G119" s="253"/>
      <c r="H119" s="246" t="s">
        <v>140</v>
      </c>
      <c r="I119" s="247">
        <v>94.2</v>
      </c>
    </row>
    <row r="120" spans="1:9" ht="8.25" customHeight="1" x14ac:dyDescent="0.25">
      <c r="A120" s="248">
        <v>113</v>
      </c>
      <c r="B120" s="248">
        <v>8210</v>
      </c>
      <c r="C120" s="249" t="s">
        <v>450</v>
      </c>
      <c r="D120" s="249" t="s">
        <v>451</v>
      </c>
      <c r="E120" s="250" t="s">
        <v>452</v>
      </c>
      <c r="F120" s="250" t="s">
        <v>453</v>
      </c>
      <c r="G120" s="249" t="s">
        <v>454</v>
      </c>
      <c r="H120" s="250" t="s">
        <v>140</v>
      </c>
      <c r="I120" s="251">
        <v>129.08000000000001</v>
      </c>
    </row>
    <row r="121" spans="1:9" ht="9" customHeight="1" x14ac:dyDescent="0.25">
      <c r="A121" s="244">
        <v>114</v>
      </c>
      <c r="B121" s="244">
        <v>8211</v>
      </c>
      <c r="C121" s="245" t="s">
        <v>450</v>
      </c>
      <c r="D121" s="245" t="s">
        <v>455</v>
      </c>
      <c r="E121" s="246" t="s">
        <v>456</v>
      </c>
      <c r="F121" s="246" t="s">
        <v>457</v>
      </c>
      <c r="G121" s="245" t="s">
        <v>454</v>
      </c>
      <c r="H121" s="246" t="s">
        <v>140</v>
      </c>
      <c r="I121" s="247">
        <v>189.13</v>
      </c>
    </row>
    <row r="122" spans="1:9" ht="16.5" customHeight="1" x14ac:dyDescent="0.25">
      <c r="A122" s="239">
        <v>115</v>
      </c>
      <c r="B122" s="239">
        <v>8212</v>
      </c>
      <c r="C122" s="240" t="s">
        <v>458</v>
      </c>
      <c r="D122" s="240" t="s">
        <v>459</v>
      </c>
      <c r="E122" s="242" t="s">
        <v>460</v>
      </c>
      <c r="F122" s="241" t="s">
        <v>461</v>
      </c>
      <c r="G122" s="261"/>
      <c r="H122" s="242" t="s">
        <v>140</v>
      </c>
      <c r="I122" s="243">
        <v>121.14</v>
      </c>
    </row>
    <row r="123" spans="1:9" ht="9" customHeight="1" x14ac:dyDescent="0.3">
      <c r="A123" s="244">
        <v>116</v>
      </c>
      <c r="B123" s="244">
        <v>8218</v>
      </c>
      <c r="C123" s="245" t="s">
        <v>462</v>
      </c>
      <c r="D123" s="245" t="s">
        <v>463</v>
      </c>
      <c r="E123" s="253"/>
      <c r="F123" s="246" t="s">
        <v>372</v>
      </c>
      <c r="G123" s="245" t="s">
        <v>464</v>
      </c>
      <c r="H123" s="246" t="s">
        <v>140</v>
      </c>
      <c r="I123" s="247">
        <v>73.819999999999993</v>
      </c>
    </row>
    <row r="124" spans="1:9" ht="8.25" customHeight="1" x14ac:dyDescent="0.3">
      <c r="A124" s="248">
        <v>117</v>
      </c>
      <c r="B124" s="248">
        <v>8219</v>
      </c>
      <c r="C124" s="249" t="s">
        <v>465</v>
      </c>
      <c r="D124" s="249" t="s">
        <v>466</v>
      </c>
      <c r="E124" s="252"/>
      <c r="F124" s="250" t="s">
        <v>467</v>
      </c>
      <c r="G124" s="252"/>
      <c r="H124" s="250" t="s">
        <v>140</v>
      </c>
      <c r="I124" s="251">
        <v>64.05</v>
      </c>
    </row>
    <row r="125" spans="1:9" ht="17" customHeight="1" x14ac:dyDescent="0.25">
      <c r="A125" s="254">
        <v>118</v>
      </c>
      <c r="B125" s="254">
        <v>8220</v>
      </c>
      <c r="C125" s="255" t="s">
        <v>468</v>
      </c>
      <c r="D125" s="255" t="s">
        <v>469</v>
      </c>
      <c r="E125" s="259"/>
      <c r="F125" s="257" t="s">
        <v>138</v>
      </c>
      <c r="G125" s="259"/>
      <c r="H125" s="257" t="s">
        <v>140</v>
      </c>
      <c r="I125" s="258">
        <v>43.36</v>
      </c>
    </row>
    <row r="126" spans="1:9" ht="8.25" customHeight="1" x14ac:dyDescent="0.25">
      <c r="A126" s="248">
        <v>119</v>
      </c>
      <c r="B126" s="248">
        <v>8221</v>
      </c>
      <c r="C126" s="249" t="s">
        <v>470</v>
      </c>
      <c r="D126" s="249" t="s">
        <v>471</v>
      </c>
      <c r="E126" s="250" t="s">
        <v>472</v>
      </c>
      <c r="F126" s="250" t="s">
        <v>473</v>
      </c>
      <c r="G126" s="249" t="s">
        <v>474</v>
      </c>
      <c r="H126" s="250" t="s">
        <v>140</v>
      </c>
      <c r="I126" s="251">
        <v>30.51</v>
      </c>
    </row>
    <row r="127" spans="1:9" ht="9" customHeight="1" x14ac:dyDescent="0.3">
      <c r="A127" s="244">
        <v>120</v>
      </c>
      <c r="B127" s="244">
        <v>8222</v>
      </c>
      <c r="C127" s="245" t="s">
        <v>475</v>
      </c>
      <c r="D127" s="245" t="s">
        <v>476</v>
      </c>
      <c r="E127" s="246" t="s">
        <v>477</v>
      </c>
      <c r="F127" s="246" t="s">
        <v>478</v>
      </c>
      <c r="G127" s="253"/>
      <c r="H127" s="246" t="s">
        <v>140</v>
      </c>
      <c r="I127" s="247">
        <v>64.73</v>
      </c>
    </row>
    <row r="128" spans="1:9" ht="8.25" customHeight="1" x14ac:dyDescent="0.3">
      <c r="A128" s="248">
        <v>121</v>
      </c>
      <c r="B128" s="248">
        <v>8223</v>
      </c>
      <c r="C128" s="249" t="s">
        <v>479</v>
      </c>
      <c r="D128" s="249" t="s">
        <v>480</v>
      </c>
      <c r="E128" s="250" t="s">
        <v>481</v>
      </c>
      <c r="F128" s="250" t="s">
        <v>482</v>
      </c>
      <c r="G128" s="252"/>
      <c r="H128" s="250" t="s">
        <v>140</v>
      </c>
      <c r="I128" s="251">
        <v>122.99</v>
      </c>
    </row>
    <row r="129" spans="1:9" ht="9" customHeight="1" x14ac:dyDescent="0.25">
      <c r="A129" s="244">
        <v>122</v>
      </c>
      <c r="B129" s="244">
        <v>8224</v>
      </c>
      <c r="C129" s="245" t="s">
        <v>483</v>
      </c>
      <c r="D129" s="245" t="s">
        <v>484</v>
      </c>
      <c r="E129" s="246" t="s">
        <v>485</v>
      </c>
      <c r="F129" s="246" t="s">
        <v>152</v>
      </c>
      <c r="G129" s="245" t="s">
        <v>486</v>
      </c>
      <c r="H129" s="246" t="s">
        <v>140</v>
      </c>
      <c r="I129" s="247">
        <v>155.03</v>
      </c>
    </row>
    <row r="130" spans="1:9" ht="8.25" customHeight="1" x14ac:dyDescent="0.3">
      <c r="A130" s="248">
        <v>123</v>
      </c>
      <c r="B130" s="248">
        <v>8225</v>
      </c>
      <c r="C130" s="249" t="s">
        <v>487</v>
      </c>
      <c r="D130" s="249" t="s">
        <v>488</v>
      </c>
      <c r="E130" s="252"/>
      <c r="F130" s="250" t="s">
        <v>318</v>
      </c>
      <c r="G130" s="252"/>
      <c r="H130" s="250" t="s">
        <v>140</v>
      </c>
      <c r="I130" s="251">
        <v>227.07</v>
      </c>
    </row>
    <row r="131" spans="1:9" ht="8.25" customHeight="1" x14ac:dyDescent="0.3">
      <c r="A131" s="244">
        <v>124</v>
      </c>
      <c r="B131" s="244">
        <v>8226</v>
      </c>
      <c r="C131" s="245" t="s">
        <v>487</v>
      </c>
      <c r="D131" s="245" t="s">
        <v>489</v>
      </c>
      <c r="E131" s="253"/>
      <c r="F131" s="246" t="s">
        <v>490</v>
      </c>
      <c r="G131" s="253"/>
      <c r="H131" s="246" t="s">
        <v>140</v>
      </c>
      <c r="I131" s="247">
        <v>281.94</v>
      </c>
    </row>
    <row r="132" spans="1:9" ht="9" customHeight="1" x14ac:dyDescent="0.3">
      <c r="A132" s="248">
        <v>125</v>
      </c>
      <c r="B132" s="248">
        <v>8227</v>
      </c>
      <c r="C132" s="249" t="s">
        <v>487</v>
      </c>
      <c r="D132" s="249" t="s">
        <v>491</v>
      </c>
      <c r="E132" s="252"/>
      <c r="F132" s="250" t="s">
        <v>286</v>
      </c>
      <c r="G132" s="252"/>
      <c r="H132" s="250" t="s">
        <v>140</v>
      </c>
      <c r="I132" s="251">
        <v>463.02</v>
      </c>
    </row>
    <row r="133" spans="1:9" ht="8.25" customHeight="1" x14ac:dyDescent="0.25">
      <c r="A133" s="244">
        <v>126</v>
      </c>
      <c r="B133" s="244">
        <v>8228</v>
      </c>
      <c r="C133" s="245" t="s">
        <v>492</v>
      </c>
      <c r="D133" s="245" t="s">
        <v>493</v>
      </c>
      <c r="E133" s="246" t="s">
        <v>494</v>
      </c>
      <c r="F133" s="246" t="s">
        <v>264</v>
      </c>
      <c r="G133" s="245" t="s">
        <v>495</v>
      </c>
      <c r="H133" s="246" t="s">
        <v>140</v>
      </c>
      <c r="I133" s="247">
        <v>16.07</v>
      </c>
    </row>
    <row r="134" spans="1:9" ht="17" customHeight="1" x14ac:dyDescent="0.25">
      <c r="A134" s="239">
        <v>127</v>
      </c>
      <c r="B134" s="239">
        <v>8229</v>
      </c>
      <c r="C134" s="241" t="s">
        <v>496</v>
      </c>
      <c r="D134" s="240" t="s">
        <v>497</v>
      </c>
      <c r="E134" s="261"/>
      <c r="F134" s="242" t="s">
        <v>264</v>
      </c>
      <c r="G134" s="261"/>
      <c r="H134" s="242" t="s">
        <v>140</v>
      </c>
      <c r="I134" s="243">
        <v>25.54</v>
      </c>
    </row>
    <row r="135" spans="1:9" ht="17" customHeight="1" x14ac:dyDescent="0.25">
      <c r="A135" s="254">
        <v>128</v>
      </c>
      <c r="B135" s="254">
        <v>8240</v>
      </c>
      <c r="C135" s="255" t="s">
        <v>498</v>
      </c>
      <c r="D135" s="256" t="s">
        <v>499</v>
      </c>
      <c r="E135" s="259"/>
      <c r="F135" s="257" t="s">
        <v>143</v>
      </c>
      <c r="G135" s="259"/>
      <c r="H135" s="257" t="s">
        <v>140</v>
      </c>
      <c r="I135" s="258">
        <v>22.98</v>
      </c>
    </row>
    <row r="136" spans="1:9" ht="17" customHeight="1" x14ac:dyDescent="0.25">
      <c r="A136" s="239">
        <v>129</v>
      </c>
      <c r="B136" s="239">
        <v>8241</v>
      </c>
      <c r="C136" s="240" t="s">
        <v>498</v>
      </c>
      <c r="D136" s="241" t="s">
        <v>500</v>
      </c>
      <c r="E136" s="261"/>
      <c r="F136" s="242" t="s">
        <v>293</v>
      </c>
      <c r="G136" s="261"/>
      <c r="H136" s="242" t="s">
        <v>140</v>
      </c>
      <c r="I136" s="243">
        <v>29.63</v>
      </c>
    </row>
    <row r="137" spans="1:9" ht="16.5" customHeight="1" x14ac:dyDescent="0.25">
      <c r="A137" s="254">
        <v>130</v>
      </c>
      <c r="B137" s="254">
        <v>8242</v>
      </c>
      <c r="C137" s="255" t="s">
        <v>498</v>
      </c>
      <c r="D137" s="256" t="s">
        <v>501</v>
      </c>
      <c r="E137" s="259"/>
      <c r="F137" s="257" t="s">
        <v>502</v>
      </c>
      <c r="G137" s="259"/>
      <c r="H137" s="257" t="s">
        <v>140</v>
      </c>
      <c r="I137" s="258">
        <v>61.22</v>
      </c>
    </row>
    <row r="138" spans="1:9" ht="9" customHeight="1" x14ac:dyDescent="0.3">
      <c r="A138" s="248">
        <v>131</v>
      </c>
      <c r="B138" s="248">
        <v>8250</v>
      </c>
      <c r="C138" s="249" t="s">
        <v>503</v>
      </c>
      <c r="D138" s="249" t="s">
        <v>504</v>
      </c>
      <c r="E138" s="252"/>
      <c r="F138" s="250" t="s">
        <v>502</v>
      </c>
      <c r="G138" s="252"/>
      <c r="H138" s="250" t="s">
        <v>140</v>
      </c>
      <c r="I138" s="251">
        <v>114.27</v>
      </c>
    </row>
    <row r="139" spans="1:9" ht="8.25" customHeight="1" x14ac:dyDescent="0.3">
      <c r="A139" s="244">
        <v>132</v>
      </c>
      <c r="B139" s="244">
        <v>8251</v>
      </c>
      <c r="C139" s="245" t="s">
        <v>503</v>
      </c>
      <c r="D139" s="245" t="s">
        <v>505</v>
      </c>
      <c r="E139" s="263" t="s">
        <v>506</v>
      </c>
      <c r="F139" s="246" t="s">
        <v>507</v>
      </c>
      <c r="G139" s="253"/>
      <c r="H139" s="246" t="s">
        <v>140</v>
      </c>
      <c r="I139" s="247">
        <v>103.66</v>
      </c>
    </row>
    <row r="140" spans="1:9" ht="9" customHeight="1" x14ac:dyDescent="0.3">
      <c r="A140" s="248">
        <v>133</v>
      </c>
      <c r="B140" s="248">
        <v>8252</v>
      </c>
      <c r="C140" s="249" t="s">
        <v>503</v>
      </c>
      <c r="D140" s="249" t="s">
        <v>508</v>
      </c>
      <c r="E140" s="252"/>
      <c r="F140" s="250" t="s">
        <v>343</v>
      </c>
      <c r="G140" s="252"/>
      <c r="H140" s="250" t="s">
        <v>140</v>
      </c>
      <c r="I140" s="251">
        <v>125.64</v>
      </c>
    </row>
    <row r="141" spans="1:9" ht="8.25" customHeight="1" x14ac:dyDescent="0.3">
      <c r="A141" s="244">
        <v>134</v>
      </c>
      <c r="B141" s="244">
        <v>8253</v>
      </c>
      <c r="C141" s="245" t="s">
        <v>503</v>
      </c>
      <c r="D141" s="245" t="s">
        <v>509</v>
      </c>
      <c r="E141" s="263" t="s">
        <v>510</v>
      </c>
      <c r="F141" s="246" t="s">
        <v>155</v>
      </c>
      <c r="G141" s="253"/>
      <c r="H141" s="246" t="s">
        <v>140</v>
      </c>
      <c r="I141" s="247">
        <v>199.6</v>
      </c>
    </row>
    <row r="142" spans="1:9" ht="8.25" customHeight="1" x14ac:dyDescent="0.3">
      <c r="A142" s="248">
        <v>135</v>
      </c>
      <c r="B142" s="248">
        <v>8254</v>
      </c>
      <c r="C142" s="249" t="s">
        <v>503</v>
      </c>
      <c r="D142" s="249" t="s">
        <v>511</v>
      </c>
      <c r="E142" s="262" t="s">
        <v>512</v>
      </c>
      <c r="F142" s="250" t="s">
        <v>513</v>
      </c>
      <c r="G142" s="252"/>
      <c r="H142" s="250" t="s">
        <v>140</v>
      </c>
      <c r="I142" s="251">
        <v>311.49</v>
      </c>
    </row>
    <row r="143" spans="1:9" ht="9" customHeight="1" x14ac:dyDescent="0.25">
      <c r="A143" s="244">
        <v>136</v>
      </c>
      <c r="B143" s="244">
        <v>8255</v>
      </c>
      <c r="C143" s="245" t="s">
        <v>503</v>
      </c>
      <c r="D143" s="245" t="s">
        <v>514</v>
      </c>
      <c r="E143" s="263" t="s">
        <v>515</v>
      </c>
      <c r="F143" s="246" t="s">
        <v>516</v>
      </c>
      <c r="G143" s="245" t="s">
        <v>517</v>
      </c>
      <c r="H143" s="246" t="s">
        <v>140</v>
      </c>
      <c r="I143" s="247">
        <v>364.36</v>
      </c>
    </row>
    <row r="144" spans="1:9" ht="8.25" customHeight="1" x14ac:dyDescent="0.3">
      <c r="A144" s="248">
        <v>137</v>
      </c>
      <c r="B144" s="248">
        <v>8256</v>
      </c>
      <c r="C144" s="249" t="s">
        <v>503</v>
      </c>
      <c r="D144" s="249" t="s">
        <v>518</v>
      </c>
      <c r="E144" s="262" t="s">
        <v>519</v>
      </c>
      <c r="F144" s="250" t="s">
        <v>520</v>
      </c>
      <c r="G144" s="252"/>
      <c r="H144" s="250" t="s">
        <v>140</v>
      </c>
      <c r="I144" s="251">
        <v>504.68</v>
      </c>
    </row>
    <row r="145" spans="1:9" ht="9" customHeight="1" x14ac:dyDescent="0.3">
      <c r="A145" s="244">
        <v>138</v>
      </c>
      <c r="B145" s="244">
        <v>8260</v>
      </c>
      <c r="C145" s="245" t="s">
        <v>521</v>
      </c>
      <c r="D145" s="245" t="s">
        <v>522</v>
      </c>
      <c r="E145" s="263" t="s">
        <v>523</v>
      </c>
      <c r="F145" s="246" t="s">
        <v>524</v>
      </c>
      <c r="G145" s="253"/>
      <c r="H145" s="246" t="s">
        <v>140</v>
      </c>
      <c r="I145" s="247">
        <v>116.72</v>
      </c>
    </row>
    <row r="146" spans="1:9" ht="8.25" customHeight="1" x14ac:dyDescent="0.3">
      <c r="A146" s="248">
        <v>139</v>
      </c>
      <c r="B146" s="248">
        <v>8261</v>
      </c>
      <c r="C146" s="249" t="s">
        <v>521</v>
      </c>
      <c r="D146" s="249" t="s">
        <v>525</v>
      </c>
      <c r="E146" s="262" t="s">
        <v>526</v>
      </c>
      <c r="F146" s="250" t="s">
        <v>527</v>
      </c>
      <c r="G146" s="252"/>
      <c r="H146" s="250" t="s">
        <v>140</v>
      </c>
      <c r="I146" s="251">
        <v>178.87</v>
      </c>
    </row>
    <row r="147" spans="1:9" ht="8.25" customHeight="1" x14ac:dyDescent="0.3">
      <c r="A147" s="244">
        <v>140</v>
      </c>
      <c r="B147" s="244">
        <v>8262</v>
      </c>
      <c r="C147" s="245" t="s">
        <v>521</v>
      </c>
      <c r="D147" s="245" t="s">
        <v>528</v>
      </c>
      <c r="E147" s="264" t="s">
        <v>529</v>
      </c>
      <c r="F147" s="246" t="s">
        <v>530</v>
      </c>
      <c r="G147" s="253"/>
      <c r="H147" s="246" t="s">
        <v>140</v>
      </c>
      <c r="I147" s="247">
        <v>228.4</v>
      </c>
    </row>
    <row r="148" spans="1:9" ht="9" customHeight="1" x14ac:dyDescent="0.3">
      <c r="A148" s="248">
        <v>141</v>
      </c>
      <c r="B148" s="248">
        <v>8263</v>
      </c>
      <c r="C148" s="249" t="s">
        <v>521</v>
      </c>
      <c r="D148" s="249" t="s">
        <v>531</v>
      </c>
      <c r="E148" s="252"/>
      <c r="F148" s="250" t="s">
        <v>532</v>
      </c>
      <c r="G148" s="249" t="s">
        <v>517</v>
      </c>
      <c r="H148" s="250" t="s">
        <v>140</v>
      </c>
      <c r="I148" s="251">
        <v>390.77</v>
      </c>
    </row>
    <row r="149" spans="1:9" ht="8.25" customHeight="1" x14ac:dyDescent="0.25">
      <c r="A149" s="244">
        <v>142</v>
      </c>
      <c r="B149" s="244">
        <v>8269</v>
      </c>
      <c r="C149" s="245" t="s">
        <v>533</v>
      </c>
      <c r="D149" s="245" t="s">
        <v>534</v>
      </c>
      <c r="E149" s="263" t="s">
        <v>535</v>
      </c>
      <c r="F149" s="246" t="s">
        <v>264</v>
      </c>
      <c r="G149" s="245" t="s">
        <v>536</v>
      </c>
      <c r="H149" s="246" t="s">
        <v>140</v>
      </c>
      <c r="I149" s="247">
        <v>19.78</v>
      </c>
    </row>
    <row r="150" spans="1:9" ht="17" customHeight="1" x14ac:dyDescent="0.25">
      <c r="A150" s="239">
        <v>143</v>
      </c>
      <c r="B150" s="239">
        <v>8270</v>
      </c>
      <c r="C150" s="240" t="s">
        <v>537</v>
      </c>
      <c r="D150" s="240" t="s">
        <v>538</v>
      </c>
      <c r="E150" s="266" t="s">
        <v>539</v>
      </c>
      <c r="F150" s="242" t="s">
        <v>264</v>
      </c>
      <c r="G150" s="241" t="s">
        <v>540</v>
      </c>
      <c r="H150" s="242" t="s">
        <v>140</v>
      </c>
      <c r="I150" s="243">
        <v>3.85</v>
      </c>
    </row>
    <row r="151" spans="1:9" ht="17" customHeight="1" x14ac:dyDescent="0.25">
      <c r="A151" s="254">
        <v>144</v>
      </c>
      <c r="B151" s="254">
        <v>8271</v>
      </c>
      <c r="C151" s="255" t="s">
        <v>537</v>
      </c>
      <c r="D151" s="255" t="s">
        <v>541</v>
      </c>
      <c r="E151" s="267" t="s">
        <v>542</v>
      </c>
      <c r="F151" s="257" t="s">
        <v>264</v>
      </c>
      <c r="G151" s="256" t="s">
        <v>540</v>
      </c>
      <c r="H151" s="257" t="s">
        <v>140</v>
      </c>
      <c r="I151" s="258">
        <v>6.91</v>
      </c>
    </row>
    <row r="152" spans="1:9" ht="17" customHeight="1" x14ac:dyDescent="0.25">
      <c r="A152" s="239">
        <v>145</v>
      </c>
      <c r="B152" s="239">
        <v>8272</v>
      </c>
      <c r="C152" s="240" t="s">
        <v>537</v>
      </c>
      <c r="D152" s="240" t="s">
        <v>543</v>
      </c>
      <c r="E152" s="266" t="s">
        <v>544</v>
      </c>
      <c r="F152" s="242" t="s">
        <v>264</v>
      </c>
      <c r="G152" s="241" t="s">
        <v>540</v>
      </c>
      <c r="H152" s="242" t="s">
        <v>140</v>
      </c>
      <c r="I152" s="243">
        <v>10.42</v>
      </c>
    </row>
    <row r="153" spans="1:9" ht="16.5" customHeight="1" x14ac:dyDescent="0.25">
      <c r="A153" s="254">
        <v>146</v>
      </c>
      <c r="B153" s="254">
        <v>8273</v>
      </c>
      <c r="C153" s="255" t="s">
        <v>537</v>
      </c>
      <c r="D153" s="255" t="s">
        <v>545</v>
      </c>
      <c r="E153" s="267" t="s">
        <v>546</v>
      </c>
      <c r="F153" s="257" t="s">
        <v>264</v>
      </c>
      <c r="G153" s="256" t="s">
        <v>547</v>
      </c>
      <c r="H153" s="257" t="s">
        <v>140</v>
      </c>
      <c r="I153" s="258">
        <v>17.579999999999998</v>
      </c>
    </row>
    <row r="154" spans="1:9" ht="9" customHeight="1" x14ac:dyDescent="0.25">
      <c r="A154" s="553">
        <v>147</v>
      </c>
      <c r="B154" s="553">
        <v>8275</v>
      </c>
      <c r="C154" s="555" t="s">
        <v>548</v>
      </c>
      <c r="D154" s="555" t="s">
        <v>549</v>
      </c>
      <c r="E154" s="571" t="s">
        <v>550</v>
      </c>
      <c r="F154" s="567" t="s">
        <v>264</v>
      </c>
      <c r="G154" s="268" t="s">
        <v>551</v>
      </c>
      <c r="H154" s="561" t="s">
        <v>140</v>
      </c>
      <c r="I154" s="551">
        <v>3.37</v>
      </c>
    </row>
    <row r="155" spans="1:9" ht="8.25" customHeight="1" x14ac:dyDescent="0.25">
      <c r="A155" s="554"/>
      <c r="B155" s="554"/>
      <c r="C155" s="556"/>
      <c r="D155" s="556"/>
      <c r="E155" s="572"/>
      <c r="F155" s="568"/>
      <c r="G155" s="269" t="s">
        <v>552</v>
      </c>
      <c r="H155" s="562"/>
      <c r="I155" s="552"/>
    </row>
    <row r="156" spans="1:9" ht="8.5" customHeight="1" x14ac:dyDescent="0.25">
      <c r="A156" s="244">
        <v>148</v>
      </c>
      <c r="B156" s="244">
        <v>8276</v>
      </c>
      <c r="C156" s="245" t="s">
        <v>548</v>
      </c>
      <c r="D156" s="245" t="s">
        <v>553</v>
      </c>
      <c r="E156" s="246" t="s">
        <v>554</v>
      </c>
      <c r="F156" s="246" t="s">
        <v>264</v>
      </c>
      <c r="G156" s="245" t="s">
        <v>555</v>
      </c>
      <c r="H156" s="246" t="s">
        <v>140</v>
      </c>
      <c r="I156" s="247">
        <v>8.33</v>
      </c>
    </row>
    <row r="157" spans="1:9" ht="8.25" customHeight="1" x14ac:dyDescent="0.3">
      <c r="A157" s="232"/>
      <c r="B157" s="233" t="s">
        <v>125</v>
      </c>
      <c r="C157" s="233" t="s">
        <v>126</v>
      </c>
      <c r="D157" s="233" t="s">
        <v>122</v>
      </c>
      <c r="E157" s="233" t="s">
        <v>127</v>
      </c>
      <c r="F157" s="233" t="s">
        <v>128</v>
      </c>
      <c r="G157" s="233" t="s">
        <v>129</v>
      </c>
      <c r="H157" s="233" t="s">
        <v>130</v>
      </c>
      <c r="I157" s="233" t="s">
        <v>131</v>
      </c>
    </row>
    <row r="158" spans="1:9" ht="12" customHeight="1" x14ac:dyDescent="0.3">
      <c r="A158" s="235"/>
      <c r="B158" s="236" t="s">
        <v>132</v>
      </c>
      <c r="C158" s="236" t="s">
        <v>74</v>
      </c>
      <c r="D158" s="237" t="s">
        <v>133</v>
      </c>
      <c r="E158" s="236" t="s">
        <v>76</v>
      </c>
      <c r="F158" s="236" t="s">
        <v>7</v>
      </c>
      <c r="G158" s="236" t="s">
        <v>75</v>
      </c>
      <c r="H158" s="236" t="s">
        <v>15</v>
      </c>
      <c r="I158" s="238" t="s">
        <v>134</v>
      </c>
    </row>
    <row r="159" spans="1:9" ht="8.25" customHeight="1" x14ac:dyDescent="0.25">
      <c r="A159" s="248">
        <v>149</v>
      </c>
      <c r="B159" s="248">
        <v>8277</v>
      </c>
      <c r="C159" s="249" t="s">
        <v>548</v>
      </c>
      <c r="D159" s="249" t="s">
        <v>556</v>
      </c>
      <c r="E159" s="250" t="s">
        <v>557</v>
      </c>
      <c r="F159" s="250" t="s">
        <v>264</v>
      </c>
      <c r="G159" s="249" t="s">
        <v>555</v>
      </c>
      <c r="H159" s="250" t="s">
        <v>140</v>
      </c>
      <c r="I159" s="251">
        <v>11.38</v>
      </c>
    </row>
    <row r="160" spans="1:9" ht="9" customHeight="1" x14ac:dyDescent="0.25">
      <c r="A160" s="244">
        <v>150</v>
      </c>
      <c r="B160" s="244">
        <v>8278</v>
      </c>
      <c r="C160" s="245" t="s">
        <v>548</v>
      </c>
      <c r="D160" s="245" t="s">
        <v>558</v>
      </c>
      <c r="E160" s="246" t="s">
        <v>559</v>
      </c>
      <c r="F160" s="246" t="s">
        <v>264</v>
      </c>
      <c r="G160" s="245" t="s">
        <v>555</v>
      </c>
      <c r="H160" s="246" t="s">
        <v>140</v>
      </c>
      <c r="I160" s="247">
        <v>16.07</v>
      </c>
    </row>
    <row r="161" spans="1:9" ht="8.25" customHeight="1" x14ac:dyDescent="0.25">
      <c r="A161" s="248">
        <v>151</v>
      </c>
      <c r="B161" s="248">
        <v>8280</v>
      </c>
      <c r="C161" s="249" t="s">
        <v>560</v>
      </c>
      <c r="D161" s="249" t="s">
        <v>561</v>
      </c>
      <c r="E161" s="262" t="s">
        <v>562</v>
      </c>
      <c r="F161" s="250" t="s">
        <v>293</v>
      </c>
      <c r="G161" s="249" t="s">
        <v>563</v>
      </c>
      <c r="H161" s="250" t="s">
        <v>140</v>
      </c>
      <c r="I161" s="251">
        <v>48.97</v>
      </c>
    </row>
    <row r="162" spans="1:9" ht="8.25" customHeight="1" x14ac:dyDescent="0.25">
      <c r="A162" s="244">
        <v>152</v>
      </c>
      <c r="B162" s="244">
        <v>8281</v>
      </c>
      <c r="C162" s="245" t="s">
        <v>560</v>
      </c>
      <c r="D162" s="245" t="s">
        <v>564</v>
      </c>
      <c r="E162" s="263" t="s">
        <v>565</v>
      </c>
      <c r="F162" s="246" t="s">
        <v>566</v>
      </c>
      <c r="G162" s="245" t="s">
        <v>563</v>
      </c>
      <c r="H162" s="246" t="s">
        <v>140</v>
      </c>
      <c r="I162" s="247">
        <v>96.16</v>
      </c>
    </row>
    <row r="163" spans="1:9" ht="9" customHeight="1" x14ac:dyDescent="0.25">
      <c r="A163" s="248">
        <v>153</v>
      </c>
      <c r="B163" s="248">
        <v>8282</v>
      </c>
      <c r="C163" s="249" t="s">
        <v>560</v>
      </c>
      <c r="D163" s="249" t="s">
        <v>567</v>
      </c>
      <c r="E163" s="262" t="s">
        <v>568</v>
      </c>
      <c r="F163" s="250" t="s">
        <v>569</v>
      </c>
      <c r="G163" s="249" t="s">
        <v>563</v>
      </c>
      <c r="H163" s="250" t="s">
        <v>140</v>
      </c>
      <c r="I163" s="251">
        <v>100.52</v>
      </c>
    </row>
    <row r="164" spans="1:9" ht="8.25" customHeight="1" x14ac:dyDescent="0.25">
      <c r="A164" s="244">
        <v>154</v>
      </c>
      <c r="B164" s="244">
        <v>8283</v>
      </c>
      <c r="C164" s="245" t="s">
        <v>560</v>
      </c>
      <c r="D164" s="245" t="s">
        <v>570</v>
      </c>
      <c r="E164" s="263" t="s">
        <v>571</v>
      </c>
      <c r="F164" s="246" t="s">
        <v>572</v>
      </c>
      <c r="G164" s="245" t="s">
        <v>563</v>
      </c>
      <c r="H164" s="246" t="s">
        <v>140</v>
      </c>
      <c r="I164" s="247">
        <v>162.85</v>
      </c>
    </row>
    <row r="165" spans="1:9" ht="9" customHeight="1" x14ac:dyDescent="0.25">
      <c r="A165" s="248">
        <v>155</v>
      </c>
      <c r="B165" s="248">
        <v>8284</v>
      </c>
      <c r="C165" s="249" t="s">
        <v>560</v>
      </c>
      <c r="D165" s="249" t="s">
        <v>573</v>
      </c>
      <c r="E165" s="262" t="s">
        <v>574</v>
      </c>
      <c r="F165" s="250" t="s">
        <v>575</v>
      </c>
      <c r="G165" s="249" t="s">
        <v>563</v>
      </c>
      <c r="H165" s="250" t="s">
        <v>140</v>
      </c>
      <c r="I165" s="251">
        <v>290.23</v>
      </c>
    </row>
    <row r="166" spans="1:9" ht="8.25" customHeight="1" x14ac:dyDescent="0.25">
      <c r="A166" s="244">
        <v>156</v>
      </c>
      <c r="B166" s="244">
        <v>8285</v>
      </c>
      <c r="C166" s="245" t="s">
        <v>560</v>
      </c>
      <c r="D166" s="245" t="s">
        <v>576</v>
      </c>
      <c r="E166" s="263" t="s">
        <v>577</v>
      </c>
      <c r="F166" s="246" t="s">
        <v>578</v>
      </c>
      <c r="G166" s="245" t="s">
        <v>563</v>
      </c>
      <c r="H166" s="246" t="s">
        <v>140</v>
      </c>
      <c r="I166" s="247">
        <v>580.96</v>
      </c>
    </row>
    <row r="167" spans="1:9" ht="8.25" customHeight="1" x14ac:dyDescent="0.25">
      <c r="A167" s="248">
        <v>157</v>
      </c>
      <c r="B167" s="248">
        <v>8286</v>
      </c>
      <c r="C167" s="249" t="s">
        <v>560</v>
      </c>
      <c r="D167" s="249" t="s">
        <v>579</v>
      </c>
      <c r="E167" s="262" t="s">
        <v>580</v>
      </c>
      <c r="F167" s="250" t="s">
        <v>273</v>
      </c>
      <c r="G167" s="249" t="s">
        <v>563</v>
      </c>
      <c r="H167" s="250" t="s">
        <v>140</v>
      </c>
      <c r="I167" s="251">
        <v>848.28</v>
      </c>
    </row>
    <row r="168" spans="1:9" ht="9" customHeight="1" x14ac:dyDescent="0.25">
      <c r="A168" s="244">
        <v>158</v>
      </c>
      <c r="B168" s="244">
        <v>8287</v>
      </c>
      <c r="C168" s="245" t="s">
        <v>581</v>
      </c>
      <c r="D168" s="245" t="s">
        <v>582</v>
      </c>
      <c r="E168" s="263" t="s">
        <v>583</v>
      </c>
      <c r="F168" s="246" t="s">
        <v>584</v>
      </c>
      <c r="G168" s="245" t="s">
        <v>585</v>
      </c>
      <c r="H168" s="246" t="s">
        <v>140</v>
      </c>
      <c r="I168" s="247">
        <v>214.08</v>
      </c>
    </row>
    <row r="169" spans="1:9" ht="8.25" customHeight="1" x14ac:dyDescent="0.25">
      <c r="A169" s="248">
        <v>159</v>
      </c>
      <c r="B169" s="248">
        <v>8288</v>
      </c>
      <c r="C169" s="249" t="s">
        <v>581</v>
      </c>
      <c r="D169" s="249" t="s">
        <v>586</v>
      </c>
      <c r="E169" s="262" t="s">
        <v>587</v>
      </c>
      <c r="F169" s="250" t="s">
        <v>453</v>
      </c>
      <c r="G169" s="249" t="s">
        <v>585</v>
      </c>
      <c r="H169" s="250" t="s">
        <v>140</v>
      </c>
      <c r="I169" s="251">
        <v>253.26</v>
      </c>
    </row>
    <row r="170" spans="1:9" ht="9" customHeight="1" x14ac:dyDescent="0.25">
      <c r="A170" s="244">
        <v>160</v>
      </c>
      <c r="B170" s="244">
        <v>8289</v>
      </c>
      <c r="C170" s="245" t="s">
        <v>581</v>
      </c>
      <c r="D170" s="245" t="s">
        <v>588</v>
      </c>
      <c r="E170" s="263" t="s">
        <v>589</v>
      </c>
      <c r="F170" s="246" t="s">
        <v>155</v>
      </c>
      <c r="G170" s="245" t="s">
        <v>585</v>
      </c>
      <c r="H170" s="246" t="s">
        <v>140</v>
      </c>
      <c r="I170" s="247">
        <v>284.8</v>
      </c>
    </row>
    <row r="171" spans="1:9" ht="8.25" customHeight="1" x14ac:dyDescent="0.3">
      <c r="A171" s="248">
        <v>161</v>
      </c>
      <c r="B171" s="248">
        <v>8290</v>
      </c>
      <c r="C171" s="249" t="s">
        <v>590</v>
      </c>
      <c r="D171" s="249" t="s">
        <v>591</v>
      </c>
      <c r="E171" s="250" t="s">
        <v>592</v>
      </c>
      <c r="F171" s="250" t="s">
        <v>593</v>
      </c>
      <c r="G171" s="252"/>
      <c r="H171" s="250" t="s">
        <v>140</v>
      </c>
      <c r="I171" s="251">
        <v>5.77</v>
      </c>
    </row>
    <row r="172" spans="1:9" ht="8.25" customHeight="1" x14ac:dyDescent="0.3">
      <c r="A172" s="244">
        <v>162</v>
      </c>
      <c r="B172" s="244">
        <v>8300</v>
      </c>
      <c r="C172" s="245" t="s">
        <v>594</v>
      </c>
      <c r="D172" s="245" t="s">
        <v>595</v>
      </c>
      <c r="E172" s="246" t="s">
        <v>596</v>
      </c>
      <c r="F172" s="246" t="s">
        <v>597</v>
      </c>
      <c r="G172" s="253"/>
      <c r="H172" s="246" t="s">
        <v>140</v>
      </c>
      <c r="I172" s="247">
        <v>21.31</v>
      </c>
    </row>
    <row r="173" spans="1:9" ht="9" customHeight="1" x14ac:dyDescent="0.3">
      <c r="A173" s="248">
        <v>163</v>
      </c>
      <c r="B173" s="248">
        <v>8301</v>
      </c>
      <c r="C173" s="249" t="s">
        <v>594</v>
      </c>
      <c r="D173" s="249" t="s">
        <v>598</v>
      </c>
      <c r="E173" s="250" t="s">
        <v>599</v>
      </c>
      <c r="F173" s="250" t="s">
        <v>600</v>
      </c>
      <c r="G173" s="252"/>
      <c r="H173" s="250" t="s">
        <v>140</v>
      </c>
      <c r="I173" s="251">
        <v>26.47</v>
      </c>
    </row>
    <row r="174" spans="1:9" ht="8.25" customHeight="1" x14ac:dyDescent="0.3">
      <c r="A174" s="244">
        <v>164</v>
      </c>
      <c r="B174" s="244">
        <v>8302</v>
      </c>
      <c r="C174" s="245" t="s">
        <v>594</v>
      </c>
      <c r="D174" s="245" t="s">
        <v>601</v>
      </c>
      <c r="E174" s="246" t="s">
        <v>602</v>
      </c>
      <c r="F174" s="246" t="s">
        <v>218</v>
      </c>
      <c r="G174" s="253"/>
      <c r="H174" s="246" t="s">
        <v>140</v>
      </c>
      <c r="I174" s="247">
        <v>47.48</v>
      </c>
    </row>
    <row r="175" spans="1:9" ht="9" customHeight="1" x14ac:dyDescent="0.3">
      <c r="A175" s="248">
        <v>165</v>
      </c>
      <c r="B175" s="248">
        <v>8303</v>
      </c>
      <c r="C175" s="249" t="s">
        <v>594</v>
      </c>
      <c r="D175" s="249" t="s">
        <v>603</v>
      </c>
      <c r="E175" s="250" t="s">
        <v>604</v>
      </c>
      <c r="F175" s="250" t="s">
        <v>605</v>
      </c>
      <c r="G175" s="252"/>
      <c r="H175" s="250" t="s">
        <v>140</v>
      </c>
      <c r="I175" s="251">
        <v>95.17</v>
      </c>
    </row>
    <row r="176" spans="1:9" ht="8.25" customHeight="1" x14ac:dyDescent="0.3">
      <c r="A176" s="244">
        <v>166</v>
      </c>
      <c r="B176" s="244">
        <v>8306</v>
      </c>
      <c r="C176" s="245" t="s">
        <v>606</v>
      </c>
      <c r="D176" s="245" t="s">
        <v>607</v>
      </c>
      <c r="E176" s="246" t="s">
        <v>200</v>
      </c>
      <c r="F176" s="246" t="s">
        <v>608</v>
      </c>
      <c r="G176" s="253"/>
      <c r="H176" s="246" t="s">
        <v>140</v>
      </c>
      <c r="I176" s="247">
        <v>91.61</v>
      </c>
    </row>
    <row r="177" spans="1:9" ht="8.25" customHeight="1" x14ac:dyDescent="0.3">
      <c r="A177" s="248">
        <v>167</v>
      </c>
      <c r="B177" s="248">
        <v>8307</v>
      </c>
      <c r="C177" s="249" t="s">
        <v>606</v>
      </c>
      <c r="D177" s="249" t="s">
        <v>609</v>
      </c>
      <c r="E177" s="250" t="s">
        <v>610</v>
      </c>
      <c r="F177" s="250" t="s">
        <v>608</v>
      </c>
      <c r="G177" s="252"/>
      <c r="H177" s="250" t="s">
        <v>140</v>
      </c>
      <c r="I177" s="251">
        <v>121.27</v>
      </c>
    </row>
    <row r="178" spans="1:9" ht="9" customHeight="1" x14ac:dyDescent="0.25">
      <c r="A178" s="244">
        <v>168</v>
      </c>
      <c r="B178" s="244">
        <v>8308</v>
      </c>
      <c r="C178" s="245" t="s">
        <v>606</v>
      </c>
      <c r="D178" s="245" t="s">
        <v>611</v>
      </c>
      <c r="E178" s="246" t="s">
        <v>612</v>
      </c>
      <c r="F178" s="246" t="s">
        <v>613</v>
      </c>
      <c r="G178" s="245" t="s">
        <v>614</v>
      </c>
      <c r="H178" s="246" t="s">
        <v>140</v>
      </c>
      <c r="I178" s="247">
        <v>132.63999999999999</v>
      </c>
    </row>
    <row r="179" spans="1:9" ht="17" customHeight="1" x14ac:dyDescent="0.25">
      <c r="A179" s="239">
        <v>169</v>
      </c>
      <c r="B179" s="239">
        <v>8309</v>
      </c>
      <c r="C179" s="240" t="s">
        <v>615</v>
      </c>
      <c r="D179" s="241" t="s">
        <v>616</v>
      </c>
      <c r="E179" s="261"/>
      <c r="F179" s="261"/>
      <c r="G179" s="261"/>
      <c r="H179" s="242" t="s">
        <v>140</v>
      </c>
      <c r="I179" s="243">
        <v>4.37</v>
      </c>
    </row>
    <row r="180" spans="1:9" ht="8.25" customHeight="1" x14ac:dyDescent="0.25">
      <c r="A180" s="244">
        <v>170</v>
      </c>
      <c r="B180" s="244">
        <v>8310</v>
      </c>
      <c r="C180" s="245" t="s">
        <v>617</v>
      </c>
      <c r="D180" s="245" t="s">
        <v>618</v>
      </c>
      <c r="E180" s="263" t="s">
        <v>619</v>
      </c>
      <c r="F180" s="246" t="s">
        <v>620</v>
      </c>
      <c r="G180" s="245" t="s">
        <v>621</v>
      </c>
      <c r="H180" s="246" t="s">
        <v>140</v>
      </c>
      <c r="I180" s="247">
        <v>4.8600000000000003</v>
      </c>
    </row>
    <row r="181" spans="1:9" ht="8.25" customHeight="1" x14ac:dyDescent="0.25">
      <c r="A181" s="248">
        <v>171</v>
      </c>
      <c r="B181" s="248">
        <v>8311</v>
      </c>
      <c r="C181" s="249" t="s">
        <v>617</v>
      </c>
      <c r="D181" s="249" t="s">
        <v>622</v>
      </c>
      <c r="E181" s="250" t="s">
        <v>623</v>
      </c>
      <c r="F181" s="250" t="s">
        <v>624</v>
      </c>
      <c r="G181" s="249" t="s">
        <v>621</v>
      </c>
      <c r="H181" s="250" t="s">
        <v>140</v>
      </c>
      <c r="I181" s="251">
        <v>14.57</v>
      </c>
    </row>
    <row r="182" spans="1:9" ht="9" customHeight="1" x14ac:dyDescent="0.25">
      <c r="A182" s="244">
        <v>172</v>
      </c>
      <c r="B182" s="244">
        <v>8312</v>
      </c>
      <c r="C182" s="245" t="s">
        <v>617</v>
      </c>
      <c r="D182" s="245" t="s">
        <v>625</v>
      </c>
      <c r="E182" s="263" t="s">
        <v>626</v>
      </c>
      <c r="F182" s="270">
        <v>47.5</v>
      </c>
      <c r="G182" s="245" t="s">
        <v>621</v>
      </c>
      <c r="H182" s="246" t="s">
        <v>140</v>
      </c>
      <c r="I182" s="247">
        <v>24.2</v>
      </c>
    </row>
    <row r="183" spans="1:9" ht="8.25" customHeight="1" x14ac:dyDescent="0.25">
      <c r="A183" s="248">
        <v>173</v>
      </c>
      <c r="B183" s="248">
        <v>8313</v>
      </c>
      <c r="C183" s="249" t="s">
        <v>617</v>
      </c>
      <c r="D183" s="249" t="s">
        <v>627</v>
      </c>
      <c r="E183" s="250" t="s">
        <v>628</v>
      </c>
      <c r="F183" s="250" t="s">
        <v>188</v>
      </c>
      <c r="G183" s="249" t="s">
        <v>621</v>
      </c>
      <c r="H183" s="250" t="s">
        <v>140</v>
      </c>
      <c r="I183" s="251">
        <v>56.7</v>
      </c>
    </row>
    <row r="184" spans="1:9" ht="9" customHeight="1" x14ac:dyDescent="0.25">
      <c r="A184" s="244">
        <v>174</v>
      </c>
      <c r="B184" s="244">
        <v>8314</v>
      </c>
      <c r="C184" s="245" t="s">
        <v>617</v>
      </c>
      <c r="D184" s="245" t="s">
        <v>629</v>
      </c>
      <c r="E184" s="246" t="s">
        <v>630</v>
      </c>
      <c r="F184" s="246" t="s">
        <v>631</v>
      </c>
      <c r="G184" s="245" t="s">
        <v>621</v>
      </c>
      <c r="H184" s="246" t="s">
        <v>140</v>
      </c>
      <c r="I184" s="247">
        <v>85</v>
      </c>
    </row>
    <row r="185" spans="1:9" ht="8.25" customHeight="1" x14ac:dyDescent="0.25">
      <c r="A185" s="248">
        <v>175</v>
      </c>
      <c r="B185" s="248">
        <v>8315</v>
      </c>
      <c r="C185" s="249" t="s">
        <v>617</v>
      </c>
      <c r="D185" s="249" t="s">
        <v>632</v>
      </c>
      <c r="E185" s="250" t="s">
        <v>633</v>
      </c>
      <c r="F185" s="250" t="s">
        <v>224</v>
      </c>
      <c r="G185" s="249" t="s">
        <v>621</v>
      </c>
      <c r="H185" s="250" t="s">
        <v>140</v>
      </c>
      <c r="I185" s="251">
        <v>105.65</v>
      </c>
    </row>
    <row r="186" spans="1:9" ht="8.25" customHeight="1" x14ac:dyDescent="0.25">
      <c r="A186" s="244">
        <v>176</v>
      </c>
      <c r="B186" s="244">
        <v>8316</v>
      </c>
      <c r="C186" s="245" t="s">
        <v>617</v>
      </c>
      <c r="D186" s="245" t="s">
        <v>634</v>
      </c>
      <c r="E186" s="246" t="s">
        <v>635</v>
      </c>
      <c r="F186" s="246" t="s">
        <v>636</v>
      </c>
      <c r="G186" s="245" t="s">
        <v>637</v>
      </c>
      <c r="H186" s="246" t="s">
        <v>140</v>
      </c>
      <c r="I186" s="247">
        <v>133.5</v>
      </c>
    </row>
    <row r="187" spans="1:9" ht="9" customHeight="1" x14ac:dyDescent="0.25">
      <c r="A187" s="248">
        <v>177</v>
      </c>
      <c r="B187" s="248">
        <v>8317</v>
      </c>
      <c r="C187" s="249" t="s">
        <v>617</v>
      </c>
      <c r="D187" s="249" t="s">
        <v>638</v>
      </c>
      <c r="E187" s="250" t="s">
        <v>639</v>
      </c>
      <c r="F187" s="250" t="s">
        <v>240</v>
      </c>
      <c r="G187" s="249" t="s">
        <v>637</v>
      </c>
      <c r="H187" s="250" t="s">
        <v>140</v>
      </c>
      <c r="I187" s="251">
        <v>154.19999999999999</v>
      </c>
    </row>
    <row r="188" spans="1:9" ht="8.25" customHeight="1" x14ac:dyDescent="0.25">
      <c r="A188" s="244">
        <v>178</v>
      </c>
      <c r="B188" s="246" t="s">
        <v>640</v>
      </c>
      <c r="C188" s="245" t="s">
        <v>617</v>
      </c>
      <c r="D188" s="245" t="s">
        <v>641</v>
      </c>
      <c r="E188" s="246" t="s">
        <v>642</v>
      </c>
      <c r="F188" s="246" t="s">
        <v>643</v>
      </c>
      <c r="G188" s="245" t="s">
        <v>637</v>
      </c>
      <c r="H188" s="246" t="s">
        <v>140</v>
      </c>
      <c r="I188" s="247">
        <v>200.52</v>
      </c>
    </row>
    <row r="189" spans="1:9" ht="9" customHeight="1" x14ac:dyDescent="0.25">
      <c r="A189" s="248">
        <v>179</v>
      </c>
      <c r="B189" s="248">
        <v>8318</v>
      </c>
      <c r="C189" s="249" t="s">
        <v>617</v>
      </c>
      <c r="D189" s="249" t="s">
        <v>644</v>
      </c>
      <c r="E189" s="250" t="s">
        <v>645</v>
      </c>
      <c r="F189" s="250" t="s">
        <v>161</v>
      </c>
      <c r="G189" s="249" t="s">
        <v>637</v>
      </c>
      <c r="H189" s="250" t="s">
        <v>140</v>
      </c>
      <c r="I189" s="251">
        <v>249.54</v>
      </c>
    </row>
    <row r="190" spans="1:9" ht="8.25" customHeight="1" x14ac:dyDescent="0.25">
      <c r="A190" s="244">
        <v>180</v>
      </c>
      <c r="B190" s="244">
        <v>8319</v>
      </c>
      <c r="C190" s="245" t="s">
        <v>617</v>
      </c>
      <c r="D190" s="245" t="s">
        <v>646</v>
      </c>
      <c r="E190" s="246" t="s">
        <v>647</v>
      </c>
      <c r="F190" s="246" t="s">
        <v>339</v>
      </c>
      <c r="G190" s="245" t="s">
        <v>648</v>
      </c>
      <c r="H190" s="246" t="s">
        <v>140</v>
      </c>
      <c r="I190" s="247">
        <v>314.74</v>
      </c>
    </row>
    <row r="191" spans="1:9" ht="8.25" customHeight="1" x14ac:dyDescent="0.25">
      <c r="A191" s="248">
        <v>181</v>
      </c>
      <c r="B191" s="248">
        <v>8320</v>
      </c>
      <c r="C191" s="249" t="s">
        <v>617</v>
      </c>
      <c r="D191" s="249" t="s">
        <v>649</v>
      </c>
      <c r="E191" s="250" t="s">
        <v>650</v>
      </c>
      <c r="F191" s="250" t="s">
        <v>651</v>
      </c>
      <c r="G191" s="249" t="s">
        <v>652</v>
      </c>
      <c r="H191" s="250" t="s">
        <v>140</v>
      </c>
      <c r="I191" s="251">
        <v>586.29</v>
      </c>
    </row>
    <row r="192" spans="1:9" ht="9" customHeight="1" x14ac:dyDescent="0.3">
      <c r="A192" s="244">
        <v>182</v>
      </c>
      <c r="B192" s="244">
        <v>8321</v>
      </c>
      <c r="C192" s="245" t="s">
        <v>617</v>
      </c>
      <c r="D192" s="245" t="s">
        <v>653</v>
      </c>
      <c r="E192" s="246" t="s">
        <v>654</v>
      </c>
      <c r="F192" s="246" t="s">
        <v>655</v>
      </c>
      <c r="G192" s="253"/>
      <c r="H192" s="246" t="s">
        <v>140</v>
      </c>
      <c r="I192" s="247">
        <v>686.16</v>
      </c>
    </row>
    <row r="193" spans="1:9" ht="8.25" customHeight="1" x14ac:dyDescent="0.25">
      <c r="A193" s="248">
        <v>183</v>
      </c>
      <c r="B193" s="248">
        <v>8322</v>
      </c>
      <c r="C193" s="249" t="s">
        <v>617</v>
      </c>
      <c r="D193" s="249" t="s">
        <v>656</v>
      </c>
      <c r="E193" s="250" t="s">
        <v>657</v>
      </c>
      <c r="F193" s="250" t="s">
        <v>658</v>
      </c>
      <c r="G193" s="249" t="s">
        <v>648</v>
      </c>
      <c r="H193" s="250" t="s">
        <v>140</v>
      </c>
      <c r="I193" s="251">
        <v>583.21</v>
      </c>
    </row>
    <row r="194" spans="1:9" ht="9" customHeight="1" x14ac:dyDescent="0.25">
      <c r="A194" s="244">
        <v>184</v>
      </c>
      <c r="B194" s="244">
        <v>8323</v>
      </c>
      <c r="C194" s="245" t="s">
        <v>617</v>
      </c>
      <c r="D194" s="245" t="s">
        <v>659</v>
      </c>
      <c r="E194" s="246" t="s">
        <v>660</v>
      </c>
      <c r="F194" s="246" t="s">
        <v>651</v>
      </c>
      <c r="G194" s="245" t="s">
        <v>661</v>
      </c>
      <c r="H194" s="246" t="s">
        <v>140</v>
      </c>
      <c r="I194" s="247">
        <v>892.32</v>
      </c>
    </row>
    <row r="195" spans="1:9" ht="8.25" customHeight="1" x14ac:dyDescent="0.25">
      <c r="A195" s="248">
        <v>185</v>
      </c>
      <c r="B195" s="248">
        <v>8324</v>
      </c>
      <c r="C195" s="249" t="s">
        <v>617</v>
      </c>
      <c r="D195" s="249" t="s">
        <v>649</v>
      </c>
      <c r="E195" s="250" t="s">
        <v>650</v>
      </c>
      <c r="F195" s="250" t="s">
        <v>662</v>
      </c>
      <c r="G195" s="249" t="s">
        <v>661</v>
      </c>
      <c r="H195" s="250" t="s">
        <v>140</v>
      </c>
      <c r="I195" s="251">
        <v>586.29</v>
      </c>
    </row>
    <row r="196" spans="1:9" ht="8.25" customHeight="1" x14ac:dyDescent="0.3">
      <c r="A196" s="244">
        <v>186</v>
      </c>
      <c r="B196" s="244">
        <v>8325</v>
      </c>
      <c r="C196" s="245" t="s">
        <v>617</v>
      </c>
      <c r="D196" s="245" t="s">
        <v>663</v>
      </c>
      <c r="E196" s="246" t="s">
        <v>664</v>
      </c>
      <c r="F196" s="246" t="s">
        <v>293</v>
      </c>
      <c r="G196" s="253"/>
      <c r="H196" s="246" t="s">
        <v>140</v>
      </c>
      <c r="I196" s="247">
        <v>28.7</v>
      </c>
    </row>
    <row r="197" spans="1:9" ht="9" customHeight="1" x14ac:dyDescent="0.3">
      <c r="A197" s="248">
        <v>187</v>
      </c>
      <c r="B197" s="248">
        <v>8326</v>
      </c>
      <c r="C197" s="249" t="s">
        <v>617</v>
      </c>
      <c r="D197" s="249" t="s">
        <v>665</v>
      </c>
      <c r="E197" s="250" t="s">
        <v>666</v>
      </c>
      <c r="F197" s="250" t="s">
        <v>667</v>
      </c>
      <c r="G197" s="252"/>
      <c r="H197" s="250" t="s">
        <v>140</v>
      </c>
      <c r="I197" s="251">
        <v>15.31</v>
      </c>
    </row>
    <row r="198" spans="1:9" ht="8.25" customHeight="1" x14ac:dyDescent="0.25">
      <c r="A198" s="244">
        <v>188</v>
      </c>
      <c r="B198" s="244">
        <v>8327</v>
      </c>
      <c r="C198" s="245" t="s">
        <v>617</v>
      </c>
      <c r="D198" s="245" t="s">
        <v>668</v>
      </c>
      <c r="E198" s="246" t="s">
        <v>669</v>
      </c>
      <c r="F198" s="246" t="s">
        <v>670</v>
      </c>
      <c r="G198" s="245" t="s">
        <v>661</v>
      </c>
      <c r="H198" s="246" t="s">
        <v>140</v>
      </c>
      <c r="I198" s="247">
        <v>363.63</v>
      </c>
    </row>
    <row r="199" spans="1:9" ht="9" customHeight="1" x14ac:dyDescent="0.25">
      <c r="A199" s="248">
        <v>189</v>
      </c>
      <c r="B199" s="248">
        <v>8328</v>
      </c>
      <c r="C199" s="249" t="s">
        <v>617</v>
      </c>
      <c r="D199" s="249" t="s">
        <v>671</v>
      </c>
      <c r="E199" s="250" t="s">
        <v>672</v>
      </c>
      <c r="F199" s="250" t="s">
        <v>673</v>
      </c>
      <c r="G199" s="249" t="s">
        <v>661</v>
      </c>
      <c r="H199" s="250" t="s">
        <v>140</v>
      </c>
      <c r="I199" s="251">
        <v>468.35</v>
      </c>
    </row>
    <row r="200" spans="1:9" ht="8.25" customHeight="1" x14ac:dyDescent="0.25">
      <c r="A200" s="244">
        <v>190</v>
      </c>
      <c r="B200" s="244">
        <v>8329</v>
      </c>
      <c r="C200" s="245" t="s">
        <v>617</v>
      </c>
      <c r="D200" s="245" t="s">
        <v>656</v>
      </c>
      <c r="E200" s="246" t="s">
        <v>657</v>
      </c>
      <c r="F200" s="246" t="s">
        <v>658</v>
      </c>
      <c r="G200" s="245" t="s">
        <v>661</v>
      </c>
      <c r="H200" s="246" t="s">
        <v>140</v>
      </c>
      <c r="I200" s="247">
        <v>583.21</v>
      </c>
    </row>
    <row r="201" spans="1:9" ht="8.25" customHeight="1" x14ac:dyDescent="0.25">
      <c r="A201" s="248">
        <v>191</v>
      </c>
      <c r="B201" s="248">
        <v>8330</v>
      </c>
      <c r="C201" s="249" t="s">
        <v>674</v>
      </c>
      <c r="D201" s="249" t="s">
        <v>675</v>
      </c>
      <c r="E201" s="250" t="s">
        <v>676</v>
      </c>
      <c r="F201" s="250" t="s">
        <v>677</v>
      </c>
      <c r="G201" s="249" t="s">
        <v>678</v>
      </c>
      <c r="H201" s="250" t="s">
        <v>140</v>
      </c>
      <c r="I201" s="251">
        <v>75.12</v>
      </c>
    </row>
    <row r="202" spans="1:9" ht="9" customHeight="1" x14ac:dyDescent="0.25">
      <c r="A202" s="244">
        <v>192</v>
      </c>
      <c r="B202" s="244">
        <v>8331</v>
      </c>
      <c r="C202" s="245" t="s">
        <v>674</v>
      </c>
      <c r="D202" s="245" t="s">
        <v>679</v>
      </c>
      <c r="E202" s="246" t="s">
        <v>680</v>
      </c>
      <c r="F202" s="246" t="s">
        <v>152</v>
      </c>
      <c r="G202" s="245" t="s">
        <v>681</v>
      </c>
      <c r="H202" s="246" t="s">
        <v>140</v>
      </c>
      <c r="I202" s="247">
        <v>116.57</v>
      </c>
    </row>
    <row r="203" spans="1:9" ht="8.25" customHeight="1" x14ac:dyDescent="0.25">
      <c r="A203" s="248">
        <v>193</v>
      </c>
      <c r="B203" s="248">
        <v>8332</v>
      </c>
      <c r="C203" s="249" t="s">
        <v>674</v>
      </c>
      <c r="D203" s="249" t="s">
        <v>682</v>
      </c>
      <c r="E203" s="250" t="s">
        <v>683</v>
      </c>
      <c r="F203" s="250" t="s">
        <v>684</v>
      </c>
      <c r="G203" s="249" t="s">
        <v>681</v>
      </c>
      <c r="H203" s="250" t="s">
        <v>140</v>
      </c>
      <c r="I203" s="251">
        <v>164.35</v>
      </c>
    </row>
    <row r="204" spans="1:9" ht="9" customHeight="1" x14ac:dyDescent="0.25">
      <c r="A204" s="244">
        <v>194</v>
      </c>
      <c r="B204" s="244">
        <v>8334</v>
      </c>
      <c r="C204" s="245" t="s">
        <v>674</v>
      </c>
      <c r="D204" s="245" t="s">
        <v>685</v>
      </c>
      <c r="E204" s="246" t="s">
        <v>686</v>
      </c>
      <c r="F204" s="246" t="s">
        <v>222</v>
      </c>
      <c r="G204" s="245" t="s">
        <v>681</v>
      </c>
      <c r="H204" s="246" t="s">
        <v>140</v>
      </c>
      <c r="I204" s="247">
        <v>167.74</v>
      </c>
    </row>
    <row r="205" spans="1:9" ht="8.25" customHeight="1" x14ac:dyDescent="0.25">
      <c r="A205" s="248">
        <v>195</v>
      </c>
      <c r="B205" s="248">
        <v>8350</v>
      </c>
      <c r="C205" s="249" t="s">
        <v>687</v>
      </c>
      <c r="D205" s="249" t="s">
        <v>688</v>
      </c>
      <c r="E205" s="250" t="s">
        <v>689</v>
      </c>
      <c r="F205" s="250" t="s">
        <v>264</v>
      </c>
      <c r="G205" s="249" t="s">
        <v>690</v>
      </c>
      <c r="H205" s="250" t="s">
        <v>140</v>
      </c>
      <c r="I205" s="251">
        <v>0.15</v>
      </c>
    </row>
    <row r="206" spans="1:9" ht="8.25" customHeight="1" x14ac:dyDescent="0.25">
      <c r="A206" s="244">
        <v>196</v>
      </c>
      <c r="B206" s="244">
        <v>8351</v>
      </c>
      <c r="C206" s="245" t="s">
        <v>687</v>
      </c>
      <c r="D206" s="245" t="s">
        <v>691</v>
      </c>
      <c r="E206" s="246" t="s">
        <v>692</v>
      </c>
      <c r="F206" s="246" t="s">
        <v>264</v>
      </c>
      <c r="G206" s="245" t="s">
        <v>690</v>
      </c>
      <c r="H206" s="246" t="s">
        <v>140</v>
      </c>
      <c r="I206" s="247">
        <v>0.23</v>
      </c>
    </row>
    <row r="207" spans="1:9" ht="9" customHeight="1" x14ac:dyDescent="0.25">
      <c r="A207" s="248">
        <v>197</v>
      </c>
      <c r="B207" s="248">
        <v>8352</v>
      </c>
      <c r="C207" s="249" t="s">
        <v>687</v>
      </c>
      <c r="D207" s="249" t="s">
        <v>693</v>
      </c>
      <c r="E207" s="250" t="s">
        <v>694</v>
      </c>
      <c r="F207" s="250" t="s">
        <v>264</v>
      </c>
      <c r="G207" s="249" t="s">
        <v>690</v>
      </c>
      <c r="H207" s="250" t="s">
        <v>140</v>
      </c>
      <c r="I207" s="251">
        <v>0.6</v>
      </c>
    </row>
    <row r="208" spans="1:9" ht="8.25" customHeight="1" x14ac:dyDescent="0.25">
      <c r="A208" s="244">
        <v>198</v>
      </c>
      <c r="B208" s="244">
        <v>8353</v>
      </c>
      <c r="C208" s="245" t="s">
        <v>687</v>
      </c>
      <c r="D208" s="245" t="s">
        <v>695</v>
      </c>
      <c r="E208" s="246" t="s">
        <v>696</v>
      </c>
      <c r="F208" s="246" t="s">
        <v>264</v>
      </c>
      <c r="G208" s="245" t="s">
        <v>690</v>
      </c>
      <c r="H208" s="246" t="s">
        <v>140</v>
      </c>
      <c r="I208" s="247">
        <v>0.66</v>
      </c>
    </row>
    <row r="209" spans="1:9" ht="9" customHeight="1" x14ac:dyDescent="0.25">
      <c r="A209" s="248">
        <v>199</v>
      </c>
      <c r="B209" s="248">
        <v>8354</v>
      </c>
      <c r="C209" s="249" t="s">
        <v>687</v>
      </c>
      <c r="D209" s="249" t="s">
        <v>697</v>
      </c>
      <c r="E209" s="250" t="s">
        <v>698</v>
      </c>
      <c r="F209" s="250" t="s">
        <v>264</v>
      </c>
      <c r="G209" s="249" t="s">
        <v>690</v>
      </c>
      <c r="H209" s="250" t="s">
        <v>140</v>
      </c>
      <c r="I209" s="251">
        <v>0.97</v>
      </c>
    </row>
    <row r="210" spans="1:9" ht="8.25" customHeight="1" x14ac:dyDescent="0.25">
      <c r="A210" s="244">
        <v>200</v>
      </c>
      <c r="B210" s="244">
        <v>8355</v>
      </c>
      <c r="C210" s="245" t="s">
        <v>687</v>
      </c>
      <c r="D210" s="245" t="s">
        <v>699</v>
      </c>
      <c r="E210" s="246" t="s">
        <v>700</v>
      </c>
      <c r="F210" s="246" t="s">
        <v>264</v>
      </c>
      <c r="G210" s="245" t="s">
        <v>690</v>
      </c>
      <c r="H210" s="246" t="s">
        <v>140</v>
      </c>
      <c r="I210" s="247">
        <v>1.8</v>
      </c>
    </row>
    <row r="211" spans="1:9" ht="8.25" customHeight="1" x14ac:dyDescent="0.25">
      <c r="A211" s="248">
        <v>201</v>
      </c>
      <c r="B211" s="248">
        <v>8356</v>
      </c>
      <c r="C211" s="249" t="s">
        <v>701</v>
      </c>
      <c r="D211" s="249" t="s">
        <v>702</v>
      </c>
      <c r="E211" s="250" t="s">
        <v>703</v>
      </c>
      <c r="F211" s="250" t="s">
        <v>264</v>
      </c>
      <c r="G211" s="249" t="s">
        <v>690</v>
      </c>
      <c r="H211" s="250" t="s">
        <v>140</v>
      </c>
      <c r="I211" s="251">
        <v>0.28000000000000003</v>
      </c>
    </row>
    <row r="212" spans="1:9" ht="9" customHeight="1" x14ac:dyDescent="0.25">
      <c r="A212" s="244">
        <v>202</v>
      </c>
      <c r="B212" s="244">
        <v>8357</v>
      </c>
      <c r="C212" s="245" t="s">
        <v>701</v>
      </c>
      <c r="D212" s="245" t="s">
        <v>704</v>
      </c>
      <c r="E212" s="246" t="s">
        <v>705</v>
      </c>
      <c r="F212" s="246" t="s">
        <v>264</v>
      </c>
      <c r="G212" s="245" t="s">
        <v>690</v>
      </c>
      <c r="H212" s="246" t="s">
        <v>140</v>
      </c>
      <c r="I212" s="247">
        <v>0.32</v>
      </c>
    </row>
    <row r="213" spans="1:9" ht="8.25" customHeight="1" x14ac:dyDescent="0.25">
      <c r="A213" s="248">
        <v>203</v>
      </c>
      <c r="B213" s="248">
        <v>8358</v>
      </c>
      <c r="C213" s="249" t="s">
        <v>701</v>
      </c>
      <c r="D213" s="249" t="s">
        <v>706</v>
      </c>
      <c r="E213" s="250" t="s">
        <v>707</v>
      </c>
      <c r="F213" s="250" t="s">
        <v>264</v>
      </c>
      <c r="G213" s="249" t="s">
        <v>690</v>
      </c>
      <c r="H213" s="250" t="s">
        <v>140</v>
      </c>
      <c r="I213" s="251">
        <v>1.1100000000000001</v>
      </c>
    </row>
    <row r="214" spans="1:9" ht="8.5" customHeight="1" x14ac:dyDescent="0.25">
      <c r="A214" s="244">
        <v>204</v>
      </c>
      <c r="B214" s="244">
        <v>8359</v>
      </c>
      <c r="C214" s="245" t="s">
        <v>701</v>
      </c>
      <c r="D214" s="245" t="s">
        <v>708</v>
      </c>
      <c r="E214" s="246" t="s">
        <v>709</v>
      </c>
      <c r="F214" s="246" t="s">
        <v>264</v>
      </c>
      <c r="G214" s="245" t="s">
        <v>690</v>
      </c>
      <c r="H214" s="246" t="s">
        <v>140</v>
      </c>
      <c r="I214" s="247">
        <v>1.18</v>
      </c>
    </row>
    <row r="215" spans="1:9" ht="8.25" customHeight="1" x14ac:dyDescent="0.3">
      <c r="A215" s="232"/>
      <c r="B215" s="233" t="s">
        <v>125</v>
      </c>
      <c r="C215" s="233" t="s">
        <v>126</v>
      </c>
      <c r="D215" s="233" t="s">
        <v>122</v>
      </c>
      <c r="E215" s="233" t="s">
        <v>127</v>
      </c>
      <c r="F215" s="233" t="s">
        <v>128</v>
      </c>
      <c r="G215" s="233" t="s">
        <v>129</v>
      </c>
      <c r="H215" s="233" t="s">
        <v>130</v>
      </c>
      <c r="I215" s="233" t="s">
        <v>131</v>
      </c>
    </row>
    <row r="216" spans="1:9" ht="12" customHeight="1" x14ac:dyDescent="0.3">
      <c r="A216" s="235"/>
      <c r="B216" s="236" t="s">
        <v>132</v>
      </c>
      <c r="C216" s="236" t="s">
        <v>74</v>
      </c>
      <c r="D216" s="237" t="s">
        <v>133</v>
      </c>
      <c r="E216" s="236" t="s">
        <v>76</v>
      </c>
      <c r="F216" s="236" t="s">
        <v>7</v>
      </c>
      <c r="G216" s="236" t="s">
        <v>75</v>
      </c>
      <c r="H216" s="236" t="s">
        <v>15</v>
      </c>
      <c r="I216" s="238" t="s">
        <v>134</v>
      </c>
    </row>
    <row r="217" spans="1:9" ht="8.25" customHeight="1" x14ac:dyDescent="0.25">
      <c r="A217" s="248">
        <v>205</v>
      </c>
      <c r="B217" s="248">
        <v>8360</v>
      </c>
      <c r="C217" s="249" t="s">
        <v>701</v>
      </c>
      <c r="D217" s="249" t="s">
        <v>710</v>
      </c>
      <c r="E217" s="250" t="s">
        <v>711</v>
      </c>
      <c r="F217" s="250" t="s">
        <v>264</v>
      </c>
      <c r="G217" s="249" t="s">
        <v>690</v>
      </c>
      <c r="H217" s="250" t="s">
        <v>140</v>
      </c>
      <c r="I217" s="251">
        <v>1.82</v>
      </c>
    </row>
    <row r="218" spans="1:9" ht="9" customHeight="1" x14ac:dyDescent="0.25">
      <c r="A218" s="244">
        <v>206</v>
      </c>
      <c r="B218" s="244">
        <v>8361</v>
      </c>
      <c r="C218" s="245" t="s">
        <v>701</v>
      </c>
      <c r="D218" s="245" t="s">
        <v>712</v>
      </c>
      <c r="E218" s="246" t="s">
        <v>713</v>
      </c>
      <c r="F218" s="246" t="s">
        <v>264</v>
      </c>
      <c r="G218" s="245" t="s">
        <v>690</v>
      </c>
      <c r="H218" s="246" t="s">
        <v>140</v>
      </c>
      <c r="I218" s="247">
        <v>3.48</v>
      </c>
    </row>
    <row r="219" spans="1:9" ht="8.25" customHeight="1" x14ac:dyDescent="0.25">
      <c r="A219" s="248">
        <v>207</v>
      </c>
      <c r="B219" s="248">
        <v>8380</v>
      </c>
      <c r="C219" s="249" t="s">
        <v>714</v>
      </c>
      <c r="D219" s="249" t="s">
        <v>715</v>
      </c>
      <c r="E219" s="250" t="s">
        <v>716</v>
      </c>
      <c r="F219" s="250" t="s">
        <v>717</v>
      </c>
      <c r="G219" s="249" t="s">
        <v>718</v>
      </c>
      <c r="H219" s="250" t="s">
        <v>140</v>
      </c>
      <c r="I219" s="251">
        <v>43.49</v>
      </c>
    </row>
    <row r="220" spans="1:9" ht="8.25" customHeight="1" x14ac:dyDescent="0.25">
      <c r="A220" s="244">
        <v>208</v>
      </c>
      <c r="B220" s="244">
        <v>8381</v>
      </c>
      <c r="C220" s="245" t="s">
        <v>714</v>
      </c>
      <c r="D220" s="245" t="s">
        <v>719</v>
      </c>
      <c r="E220" s="263" t="s">
        <v>720</v>
      </c>
      <c r="F220" s="246" t="s">
        <v>721</v>
      </c>
      <c r="G220" s="245" t="s">
        <v>718</v>
      </c>
      <c r="H220" s="246" t="s">
        <v>140</v>
      </c>
      <c r="I220" s="247">
        <v>62.21</v>
      </c>
    </row>
    <row r="221" spans="1:9" ht="9" customHeight="1" x14ac:dyDescent="0.25">
      <c r="A221" s="248">
        <v>209</v>
      </c>
      <c r="B221" s="248">
        <v>8382</v>
      </c>
      <c r="C221" s="249" t="s">
        <v>714</v>
      </c>
      <c r="D221" s="249" t="s">
        <v>722</v>
      </c>
      <c r="E221" s="262" t="s">
        <v>723</v>
      </c>
      <c r="F221" s="250" t="s">
        <v>724</v>
      </c>
      <c r="G221" s="249" t="s">
        <v>725</v>
      </c>
      <c r="H221" s="250" t="s">
        <v>140</v>
      </c>
      <c r="I221" s="251">
        <v>69.08</v>
      </c>
    </row>
    <row r="222" spans="1:9" ht="8.25" customHeight="1" x14ac:dyDescent="0.25">
      <c r="A222" s="244">
        <v>210</v>
      </c>
      <c r="B222" s="244">
        <v>8383</v>
      </c>
      <c r="C222" s="245" t="s">
        <v>714</v>
      </c>
      <c r="D222" s="245" t="s">
        <v>726</v>
      </c>
      <c r="E222" s="263" t="s">
        <v>727</v>
      </c>
      <c r="F222" s="246" t="s">
        <v>728</v>
      </c>
      <c r="G222" s="245" t="s">
        <v>725</v>
      </c>
      <c r="H222" s="246" t="s">
        <v>140</v>
      </c>
      <c r="I222" s="247">
        <v>170.79</v>
      </c>
    </row>
    <row r="223" spans="1:9" ht="9" customHeight="1" x14ac:dyDescent="0.25">
      <c r="A223" s="248">
        <v>211</v>
      </c>
      <c r="B223" s="248">
        <v>8384</v>
      </c>
      <c r="C223" s="249" t="s">
        <v>714</v>
      </c>
      <c r="D223" s="249" t="s">
        <v>729</v>
      </c>
      <c r="E223" s="262" t="s">
        <v>730</v>
      </c>
      <c r="F223" s="250" t="s">
        <v>731</v>
      </c>
      <c r="G223" s="249" t="s">
        <v>725</v>
      </c>
      <c r="H223" s="250" t="s">
        <v>140</v>
      </c>
      <c r="I223" s="251">
        <v>208.16</v>
      </c>
    </row>
    <row r="224" spans="1:9" ht="8.25" customHeight="1" x14ac:dyDescent="0.25">
      <c r="A224" s="244">
        <v>212</v>
      </c>
      <c r="B224" s="244">
        <v>8390</v>
      </c>
      <c r="C224" s="245" t="s">
        <v>732</v>
      </c>
      <c r="D224" s="245" t="s">
        <v>733</v>
      </c>
      <c r="E224" s="263" t="s">
        <v>734</v>
      </c>
      <c r="F224" s="246" t="s">
        <v>735</v>
      </c>
      <c r="G224" s="245" t="s">
        <v>736</v>
      </c>
      <c r="H224" s="246" t="s">
        <v>140</v>
      </c>
      <c r="I224" s="247">
        <v>37.31</v>
      </c>
    </row>
    <row r="225" spans="1:9" ht="8.25" customHeight="1" x14ac:dyDescent="0.25">
      <c r="A225" s="248">
        <v>213</v>
      </c>
      <c r="B225" s="248">
        <v>8391</v>
      </c>
      <c r="C225" s="249" t="s">
        <v>732</v>
      </c>
      <c r="D225" s="249" t="s">
        <v>737</v>
      </c>
      <c r="E225" s="262" t="s">
        <v>738</v>
      </c>
      <c r="F225" s="250" t="s">
        <v>299</v>
      </c>
      <c r="G225" s="249" t="s">
        <v>736</v>
      </c>
      <c r="H225" s="250" t="s">
        <v>140</v>
      </c>
      <c r="I225" s="251">
        <v>59.65</v>
      </c>
    </row>
    <row r="226" spans="1:9" ht="9" customHeight="1" x14ac:dyDescent="0.25">
      <c r="A226" s="244">
        <v>214</v>
      </c>
      <c r="B226" s="244">
        <v>8392</v>
      </c>
      <c r="C226" s="245" t="s">
        <v>732</v>
      </c>
      <c r="D226" s="245" t="s">
        <v>739</v>
      </c>
      <c r="E226" s="263" t="s">
        <v>723</v>
      </c>
      <c r="F226" s="246" t="s">
        <v>608</v>
      </c>
      <c r="G226" s="245" t="s">
        <v>740</v>
      </c>
      <c r="H226" s="246" t="s">
        <v>140</v>
      </c>
      <c r="I226" s="247">
        <v>67.540000000000006</v>
      </c>
    </row>
    <row r="227" spans="1:9" ht="8.25" customHeight="1" x14ac:dyDescent="0.25">
      <c r="A227" s="248">
        <v>215</v>
      </c>
      <c r="B227" s="248">
        <v>8393</v>
      </c>
      <c r="C227" s="249" t="s">
        <v>732</v>
      </c>
      <c r="D227" s="249" t="s">
        <v>741</v>
      </c>
      <c r="E227" s="262" t="s">
        <v>742</v>
      </c>
      <c r="F227" s="250" t="s">
        <v>743</v>
      </c>
      <c r="G227" s="249" t="s">
        <v>740</v>
      </c>
      <c r="H227" s="250" t="s">
        <v>140</v>
      </c>
      <c r="I227" s="251">
        <v>76.62</v>
      </c>
    </row>
    <row r="228" spans="1:9" ht="9" customHeight="1" x14ac:dyDescent="0.25">
      <c r="A228" s="244">
        <v>216</v>
      </c>
      <c r="B228" s="244">
        <v>8394</v>
      </c>
      <c r="C228" s="245" t="s">
        <v>732</v>
      </c>
      <c r="D228" s="245" t="s">
        <v>744</v>
      </c>
      <c r="E228" s="263" t="s">
        <v>745</v>
      </c>
      <c r="F228" s="246" t="s">
        <v>746</v>
      </c>
      <c r="G228" s="245" t="s">
        <v>740</v>
      </c>
      <c r="H228" s="246" t="s">
        <v>140</v>
      </c>
      <c r="I228" s="247">
        <v>95.09</v>
      </c>
    </row>
    <row r="229" spans="1:9" ht="8.25" customHeight="1" x14ac:dyDescent="0.25">
      <c r="A229" s="248">
        <v>217</v>
      </c>
      <c r="B229" s="248">
        <v>8395</v>
      </c>
      <c r="C229" s="249" t="s">
        <v>732</v>
      </c>
      <c r="D229" s="249" t="s">
        <v>747</v>
      </c>
      <c r="E229" s="262" t="s">
        <v>748</v>
      </c>
      <c r="F229" s="250" t="s">
        <v>749</v>
      </c>
      <c r="G229" s="249" t="s">
        <v>740</v>
      </c>
      <c r="H229" s="250" t="s">
        <v>140</v>
      </c>
      <c r="I229" s="251">
        <v>109.99</v>
      </c>
    </row>
    <row r="230" spans="1:9" ht="8.25" customHeight="1" x14ac:dyDescent="0.25">
      <c r="A230" s="244">
        <v>218</v>
      </c>
      <c r="B230" s="244">
        <v>8396</v>
      </c>
      <c r="C230" s="245" t="s">
        <v>732</v>
      </c>
      <c r="D230" s="245" t="s">
        <v>750</v>
      </c>
      <c r="E230" s="263" t="s">
        <v>751</v>
      </c>
      <c r="F230" s="246" t="s">
        <v>752</v>
      </c>
      <c r="G230" s="245" t="s">
        <v>740</v>
      </c>
      <c r="H230" s="246" t="s">
        <v>140</v>
      </c>
      <c r="I230" s="247">
        <v>118.5</v>
      </c>
    </row>
    <row r="231" spans="1:9" ht="9" customHeight="1" x14ac:dyDescent="0.25">
      <c r="A231" s="248">
        <v>219</v>
      </c>
      <c r="B231" s="248">
        <v>8397</v>
      </c>
      <c r="C231" s="249" t="s">
        <v>732</v>
      </c>
      <c r="D231" s="249" t="s">
        <v>753</v>
      </c>
      <c r="E231" s="262" t="s">
        <v>754</v>
      </c>
      <c r="F231" s="250" t="s">
        <v>755</v>
      </c>
      <c r="G231" s="249" t="s">
        <v>740</v>
      </c>
      <c r="H231" s="250" t="s">
        <v>140</v>
      </c>
      <c r="I231" s="251">
        <v>148.26</v>
      </c>
    </row>
    <row r="232" spans="1:9" ht="8.25" customHeight="1" x14ac:dyDescent="0.25">
      <c r="A232" s="244">
        <v>220</v>
      </c>
      <c r="B232" s="244">
        <v>8398</v>
      </c>
      <c r="C232" s="245" t="s">
        <v>732</v>
      </c>
      <c r="D232" s="245" t="s">
        <v>756</v>
      </c>
      <c r="E232" s="263" t="s">
        <v>757</v>
      </c>
      <c r="F232" s="246" t="s">
        <v>758</v>
      </c>
      <c r="G232" s="245" t="s">
        <v>740</v>
      </c>
      <c r="H232" s="246" t="s">
        <v>140</v>
      </c>
      <c r="I232" s="247">
        <v>211.41</v>
      </c>
    </row>
    <row r="233" spans="1:9" ht="17" customHeight="1" x14ac:dyDescent="0.25">
      <c r="A233" s="239">
        <v>221</v>
      </c>
      <c r="B233" s="239">
        <v>8399</v>
      </c>
      <c r="C233" s="240" t="s">
        <v>759</v>
      </c>
      <c r="D233" s="240" t="s">
        <v>760</v>
      </c>
      <c r="E233" s="242" t="s">
        <v>761</v>
      </c>
      <c r="F233" s="242" t="s">
        <v>608</v>
      </c>
      <c r="G233" s="241" t="s">
        <v>762</v>
      </c>
      <c r="H233" s="242" t="s">
        <v>140</v>
      </c>
      <c r="I233" s="243">
        <v>53.37</v>
      </c>
    </row>
    <row r="234" spans="1:9" ht="8.25" customHeight="1" x14ac:dyDescent="0.3">
      <c r="A234" s="244">
        <v>222</v>
      </c>
      <c r="B234" s="244">
        <v>8400</v>
      </c>
      <c r="C234" s="245" t="s">
        <v>759</v>
      </c>
      <c r="D234" s="245" t="s">
        <v>763</v>
      </c>
      <c r="E234" s="253"/>
      <c r="F234" s="246" t="s">
        <v>764</v>
      </c>
      <c r="G234" s="245" t="s">
        <v>765</v>
      </c>
      <c r="H234" s="246" t="s">
        <v>140</v>
      </c>
      <c r="I234" s="247">
        <v>71.05</v>
      </c>
    </row>
    <row r="235" spans="1:9" ht="9" customHeight="1" x14ac:dyDescent="0.25">
      <c r="A235" s="248">
        <v>223</v>
      </c>
      <c r="B235" s="248">
        <v>8401</v>
      </c>
      <c r="C235" s="249" t="s">
        <v>766</v>
      </c>
      <c r="D235" s="249" t="s">
        <v>767</v>
      </c>
      <c r="E235" s="262" t="s">
        <v>768</v>
      </c>
      <c r="F235" s="250" t="s">
        <v>769</v>
      </c>
      <c r="G235" s="249" t="s">
        <v>770</v>
      </c>
      <c r="H235" s="250" t="s">
        <v>140</v>
      </c>
      <c r="I235" s="251">
        <v>62.62</v>
      </c>
    </row>
    <row r="236" spans="1:9" ht="8.25" customHeight="1" x14ac:dyDescent="0.25">
      <c r="A236" s="244">
        <v>224</v>
      </c>
      <c r="B236" s="244">
        <v>8410</v>
      </c>
      <c r="C236" s="245" t="s">
        <v>771</v>
      </c>
      <c r="D236" s="245" t="s">
        <v>772</v>
      </c>
      <c r="E236" s="263" t="s">
        <v>773</v>
      </c>
      <c r="F236" s="246" t="s">
        <v>173</v>
      </c>
      <c r="G236" s="245" t="s">
        <v>774</v>
      </c>
      <c r="H236" s="246" t="s">
        <v>140</v>
      </c>
      <c r="I236" s="247">
        <v>2.78</v>
      </c>
    </row>
    <row r="237" spans="1:9" ht="9" customHeight="1" x14ac:dyDescent="0.25">
      <c r="A237" s="248">
        <v>225</v>
      </c>
      <c r="B237" s="248">
        <v>8411</v>
      </c>
      <c r="C237" s="249" t="s">
        <v>771</v>
      </c>
      <c r="D237" s="249" t="s">
        <v>775</v>
      </c>
      <c r="E237" s="262" t="s">
        <v>776</v>
      </c>
      <c r="F237" s="250" t="s">
        <v>401</v>
      </c>
      <c r="G237" s="249" t="s">
        <v>777</v>
      </c>
      <c r="H237" s="250" t="s">
        <v>140</v>
      </c>
      <c r="I237" s="251">
        <v>3.72</v>
      </c>
    </row>
    <row r="238" spans="1:9" ht="16.5" customHeight="1" x14ac:dyDescent="0.25">
      <c r="A238" s="254">
        <v>226</v>
      </c>
      <c r="B238" s="254">
        <v>8412</v>
      </c>
      <c r="C238" s="255" t="s">
        <v>778</v>
      </c>
      <c r="D238" s="256" t="s">
        <v>779</v>
      </c>
      <c r="E238" s="267" t="s">
        <v>780</v>
      </c>
      <c r="F238" s="257" t="s">
        <v>138</v>
      </c>
      <c r="G238" s="255" t="s">
        <v>777</v>
      </c>
      <c r="H238" s="257" t="s">
        <v>140</v>
      </c>
      <c r="I238" s="258">
        <v>9.89</v>
      </c>
    </row>
    <row r="239" spans="1:9" ht="9" customHeight="1" x14ac:dyDescent="0.25">
      <c r="A239" s="553">
        <v>227</v>
      </c>
      <c r="B239" s="553">
        <v>8413</v>
      </c>
      <c r="C239" s="555" t="s">
        <v>778</v>
      </c>
      <c r="D239" s="268" t="s">
        <v>781</v>
      </c>
      <c r="E239" s="571" t="s">
        <v>782</v>
      </c>
      <c r="F239" s="567" t="s">
        <v>201</v>
      </c>
      <c r="G239" s="555" t="s">
        <v>783</v>
      </c>
      <c r="H239" s="561" t="s">
        <v>140</v>
      </c>
      <c r="I239" s="563">
        <v>20.420000000000002</v>
      </c>
    </row>
    <row r="240" spans="1:9" ht="8.25" customHeight="1" x14ac:dyDescent="0.25">
      <c r="A240" s="554"/>
      <c r="B240" s="554"/>
      <c r="C240" s="556"/>
      <c r="D240" s="269" t="s">
        <v>784</v>
      </c>
      <c r="E240" s="572"/>
      <c r="F240" s="568"/>
      <c r="G240" s="556"/>
      <c r="H240" s="562"/>
      <c r="I240" s="564"/>
    </row>
    <row r="241" spans="1:9" ht="9" customHeight="1" x14ac:dyDescent="0.25">
      <c r="A241" s="244">
        <v>228</v>
      </c>
      <c r="B241" s="244">
        <v>8414</v>
      </c>
      <c r="C241" s="245" t="s">
        <v>785</v>
      </c>
      <c r="D241" s="245" t="s">
        <v>786</v>
      </c>
      <c r="E241" s="263" t="s">
        <v>787</v>
      </c>
      <c r="F241" s="246" t="s">
        <v>788</v>
      </c>
      <c r="G241" s="245" t="s">
        <v>789</v>
      </c>
      <c r="H241" s="246" t="s">
        <v>140</v>
      </c>
      <c r="I241" s="247">
        <v>82.58</v>
      </c>
    </row>
    <row r="242" spans="1:9" ht="8.25" customHeight="1" x14ac:dyDescent="0.25">
      <c r="A242" s="248">
        <v>229</v>
      </c>
      <c r="B242" s="248">
        <v>8419</v>
      </c>
      <c r="C242" s="249" t="s">
        <v>790</v>
      </c>
      <c r="D242" s="249" t="s">
        <v>791</v>
      </c>
      <c r="E242" s="250" t="s">
        <v>792</v>
      </c>
      <c r="F242" s="250" t="s">
        <v>264</v>
      </c>
      <c r="G242" s="249" t="s">
        <v>793</v>
      </c>
      <c r="H242" s="250" t="s">
        <v>140</v>
      </c>
      <c r="I242" s="251">
        <v>0.98</v>
      </c>
    </row>
    <row r="243" spans="1:9" ht="8.25" customHeight="1" x14ac:dyDescent="0.3">
      <c r="A243" s="244">
        <v>230</v>
      </c>
      <c r="B243" s="244">
        <v>8420</v>
      </c>
      <c r="C243" s="245" t="s">
        <v>794</v>
      </c>
      <c r="D243" s="245" t="s">
        <v>795</v>
      </c>
      <c r="E243" s="253"/>
      <c r="F243" s="246" t="s">
        <v>769</v>
      </c>
      <c r="G243" s="245" t="s">
        <v>789</v>
      </c>
      <c r="H243" s="246" t="s">
        <v>140</v>
      </c>
      <c r="I243" s="247">
        <v>61.22</v>
      </c>
    </row>
    <row r="244" spans="1:9" ht="9" customHeight="1" x14ac:dyDescent="0.25">
      <c r="A244" s="248">
        <v>231</v>
      </c>
      <c r="B244" s="248">
        <v>8421</v>
      </c>
      <c r="C244" s="249" t="s">
        <v>796</v>
      </c>
      <c r="D244" s="249" t="s">
        <v>797</v>
      </c>
      <c r="E244" s="271" t="s">
        <v>798</v>
      </c>
      <c r="F244" s="250" t="s">
        <v>401</v>
      </c>
      <c r="G244" s="249" t="s">
        <v>799</v>
      </c>
      <c r="H244" s="250" t="s">
        <v>140</v>
      </c>
      <c r="I244" s="251">
        <v>1.39</v>
      </c>
    </row>
    <row r="245" spans="1:9" ht="8.25" customHeight="1" x14ac:dyDescent="0.3">
      <c r="A245" s="244">
        <v>232</v>
      </c>
      <c r="B245" s="244">
        <v>8423</v>
      </c>
      <c r="C245" s="245" t="s">
        <v>800</v>
      </c>
      <c r="D245" s="245" t="s">
        <v>801</v>
      </c>
      <c r="E245" s="263" t="s">
        <v>802</v>
      </c>
      <c r="F245" s="246" t="s">
        <v>224</v>
      </c>
      <c r="G245" s="253"/>
      <c r="H245" s="246" t="s">
        <v>140</v>
      </c>
      <c r="I245" s="247">
        <v>94.46</v>
      </c>
    </row>
    <row r="246" spans="1:9" ht="9" customHeight="1" x14ac:dyDescent="0.3">
      <c r="A246" s="248">
        <v>233</v>
      </c>
      <c r="B246" s="248">
        <v>8424</v>
      </c>
      <c r="C246" s="249" t="s">
        <v>800</v>
      </c>
      <c r="D246" s="249" t="s">
        <v>803</v>
      </c>
      <c r="E246" s="262" t="s">
        <v>804</v>
      </c>
      <c r="F246" s="250" t="s">
        <v>224</v>
      </c>
      <c r="G246" s="252"/>
      <c r="H246" s="250" t="s">
        <v>140</v>
      </c>
      <c r="I246" s="251">
        <v>129.97999999999999</v>
      </c>
    </row>
    <row r="247" spans="1:9" ht="16.5" customHeight="1" x14ac:dyDescent="0.25">
      <c r="A247" s="254">
        <v>234</v>
      </c>
      <c r="B247" s="254">
        <v>8425</v>
      </c>
      <c r="C247" s="255" t="s">
        <v>805</v>
      </c>
      <c r="D247" s="256" t="s">
        <v>806</v>
      </c>
      <c r="E247" s="257" t="s">
        <v>807</v>
      </c>
      <c r="F247" s="257" t="s">
        <v>177</v>
      </c>
      <c r="G247" s="255" t="s">
        <v>808</v>
      </c>
      <c r="H247" s="257" t="s">
        <v>140</v>
      </c>
      <c r="I247" s="258">
        <v>4.47</v>
      </c>
    </row>
    <row r="248" spans="1:9" ht="9" customHeight="1" x14ac:dyDescent="0.25">
      <c r="A248" s="248">
        <v>235</v>
      </c>
      <c r="B248" s="248">
        <v>8430</v>
      </c>
      <c r="C248" s="249" t="s">
        <v>809</v>
      </c>
      <c r="D248" s="249" t="s">
        <v>810</v>
      </c>
      <c r="E248" s="250" t="s">
        <v>811</v>
      </c>
      <c r="F248" s="250" t="s">
        <v>398</v>
      </c>
      <c r="G248" s="249" t="s">
        <v>812</v>
      </c>
      <c r="H248" s="250" t="s">
        <v>140</v>
      </c>
      <c r="I248" s="251">
        <v>13.55</v>
      </c>
    </row>
    <row r="249" spans="1:9" ht="8.25" customHeight="1" x14ac:dyDescent="0.25">
      <c r="A249" s="244">
        <v>236</v>
      </c>
      <c r="B249" s="244">
        <v>8431</v>
      </c>
      <c r="C249" s="245" t="s">
        <v>813</v>
      </c>
      <c r="D249" s="245" t="s">
        <v>814</v>
      </c>
      <c r="E249" s="263" t="s">
        <v>815</v>
      </c>
      <c r="F249" s="246" t="s">
        <v>816</v>
      </c>
      <c r="G249" s="245" t="s">
        <v>817</v>
      </c>
      <c r="H249" s="246" t="s">
        <v>140</v>
      </c>
      <c r="I249" s="247">
        <v>146.53</v>
      </c>
    </row>
    <row r="250" spans="1:9" ht="9" customHeight="1" x14ac:dyDescent="0.25">
      <c r="A250" s="248">
        <v>237</v>
      </c>
      <c r="B250" s="248">
        <v>8432</v>
      </c>
      <c r="C250" s="249" t="s">
        <v>813</v>
      </c>
      <c r="D250" s="249" t="s">
        <v>818</v>
      </c>
      <c r="E250" s="262" t="s">
        <v>819</v>
      </c>
      <c r="F250" s="250" t="s">
        <v>482</v>
      </c>
      <c r="G250" s="249" t="s">
        <v>820</v>
      </c>
      <c r="H250" s="250" t="s">
        <v>140</v>
      </c>
      <c r="I250" s="251">
        <v>225.42</v>
      </c>
    </row>
    <row r="251" spans="1:9" ht="8.25" customHeight="1" x14ac:dyDescent="0.25">
      <c r="A251" s="244">
        <v>238</v>
      </c>
      <c r="B251" s="244">
        <v>8433</v>
      </c>
      <c r="C251" s="245" t="s">
        <v>813</v>
      </c>
      <c r="D251" s="245" t="s">
        <v>821</v>
      </c>
      <c r="E251" s="264" t="s">
        <v>822</v>
      </c>
      <c r="F251" s="246" t="s">
        <v>329</v>
      </c>
      <c r="G251" s="245" t="s">
        <v>823</v>
      </c>
      <c r="H251" s="246" t="s">
        <v>140</v>
      </c>
      <c r="I251" s="247">
        <v>331.93</v>
      </c>
    </row>
    <row r="252" spans="1:9" ht="8.25" customHeight="1" x14ac:dyDescent="0.25">
      <c r="A252" s="248">
        <v>239</v>
      </c>
      <c r="B252" s="248">
        <v>8434</v>
      </c>
      <c r="C252" s="249" t="s">
        <v>813</v>
      </c>
      <c r="D252" s="249" t="s">
        <v>824</v>
      </c>
      <c r="E252" s="272" t="s">
        <v>825</v>
      </c>
      <c r="F252" s="250" t="s">
        <v>350</v>
      </c>
      <c r="G252" s="249" t="s">
        <v>826</v>
      </c>
      <c r="H252" s="250" t="s">
        <v>140</v>
      </c>
      <c r="I252" s="251">
        <v>337.67</v>
      </c>
    </row>
    <row r="253" spans="1:9" ht="9" customHeight="1" x14ac:dyDescent="0.3">
      <c r="A253" s="244">
        <v>240</v>
      </c>
      <c r="B253" s="244">
        <v>8436</v>
      </c>
      <c r="C253" s="245" t="s">
        <v>827</v>
      </c>
      <c r="D253" s="245" t="s">
        <v>828</v>
      </c>
      <c r="E253" s="253"/>
      <c r="F253" s="246" t="s">
        <v>829</v>
      </c>
      <c r="G253" s="245" t="s">
        <v>812</v>
      </c>
      <c r="H253" s="246" t="s">
        <v>140</v>
      </c>
      <c r="I253" s="247">
        <v>143.46</v>
      </c>
    </row>
    <row r="254" spans="1:9" ht="8.25" customHeight="1" x14ac:dyDescent="0.3">
      <c r="A254" s="248">
        <v>241</v>
      </c>
      <c r="B254" s="248">
        <v>8437</v>
      </c>
      <c r="C254" s="249" t="s">
        <v>827</v>
      </c>
      <c r="D254" s="249" t="s">
        <v>830</v>
      </c>
      <c r="E254" s="252"/>
      <c r="F254" s="250" t="s">
        <v>829</v>
      </c>
      <c r="G254" s="249" t="s">
        <v>812</v>
      </c>
      <c r="H254" s="250" t="s">
        <v>140</v>
      </c>
      <c r="I254" s="251">
        <v>204.01</v>
      </c>
    </row>
    <row r="255" spans="1:9" ht="9" customHeight="1" x14ac:dyDescent="0.3">
      <c r="A255" s="244">
        <v>242</v>
      </c>
      <c r="B255" s="244">
        <v>8438</v>
      </c>
      <c r="C255" s="245" t="s">
        <v>827</v>
      </c>
      <c r="D255" s="245" t="s">
        <v>831</v>
      </c>
      <c r="E255" s="253"/>
      <c r="F255" s="246" t="s">
        <v>584</v>
      </c>
      <c r="G255" s="253"/>
      <c r="H255" s="246" t="s">
        <v>140</v>
      </c>
      <c r="I255" s="247">
        <v>320.54000000000002</v>
      </c>
    </row>
    <row r="256" spans="1:9" ht="8.25" customHeight="1" x14ac:dyDescent="0.3">
      <c r="A256" s="248">
        <v>243</v>
      </c>
      <c r="B256" s="248">
        <v>8439</v>
      </c>
      <c r="C256" s="249" t="s">
        <v>827</v>
      </c>
      <c r="D256" s="249" t="s">
        <v>832</v>
      </c>
      <c r="E256" s="252"/>
      <c r="F256" s="250" t="s">
        <v>833</v>
      </c>
      <c r="G256" s="249" t="s">
        <v>834</v>
      </c>
      <c r="H256" s="250" t="s">
        <v>140</v>
      </c>
      <c r="I256" s="251">
        <v>505.25</v>
      </c>
    </row>
    <row r="257" spans="1:9" ht="8.25" customHeight="1" x14ac:dyDescent="0.3">
      <c r="A257" s="244">
        <v>244</v>
      </c>
      <c r="B257" s="244">
        <v>8440</v>
      </c>
      <c r="C257" s="245" t="s">
        <v>835</v>
      </c>
      <c r="D257" s="245" t="s">
        <v>836</v>
      </c>
      <c r="E257" s="246" t="s">
        <v>837</v>
      </c>
      <c r="F257" s="246" t="s">
        <v>838</v>
      </c>
      <c r="G257" s="253"/>
      <c r="H257" s="246" t="s">
        <v>140</v>
      </c>
      <c r="I257" s="247">
        <v>16.100000000000001</v>
      </c>
    </row>
    <row r="258" spans="1:9" ht="9" customHeight="1" x14ac:dyDescent="0.3">
      <c r="A258" s="248">
        <v>245</v>
      </c>
      <c r="B258" s="248">
        <v>8441</v>
      </c>
      <c r="C258" s="249" t="s">
        <v>835</v>
      </c>
      <c r="D258" s="249" t="s">
        <v>839</v>
      </c>
      <c r="E258" s="250" t="s">
        <v>840</v>
      </c>
      <c r="F258" s="250" t="s">
        <v>299</v>
      </c>
      <c r="G258" s="252"/>
      <c r="H258" s="250" t="s">
        <v>140</v>
      </c>
      <c r="I258" s="251">
        <v>24.54</v>
      </c>
    </row>
    <row r="259" spans="1:9" ht="8.25" customHeight="1" x14ac:dyDescent="0.3">
      <c r="A259" s="244">
        <v>246</v>
      </c>
      <c r="B259" s="244">
        <v>8442</v>
      </c>
      <c r="C259" s="245" t="s">
        <v>835</v>
      </c>
      <c r="D259" s="245" t="s">
        <v>841</v>
      </c>
      <c r="E259" s="246" t="s">
        <v>842</v>
      </c>
      <c r="F259" s="246" t="s">
        <v>843</v>
      </c>
      <c r="G259" s="253"/>
      <c r="H259" s="246" t="s">
        <v>140</v>
      </c>
      <c r="I259" s="247">
        <v>47.99</v>
      </c>
    </row>
    <row r="260" spans="1:9" ht="9" customHeight="1" x14ac:dyDescent="0.3">
      <c r="A260" s="248">
        <v>247</v>
      </c>
      <c r="B260" s="248">
        <v>8445</v>
      </c>
      <c r="C260" s="249" t="s">
        <v>844</v>
      </c>
      <c r="D260" s="249" t="s">
        <v>845</v>
      </c>
      <c r="E260" s="250" t="s">
        <v>842</v>
      </c>
      <c r="F260" s="250" t="s">
        <v>846</v>
      </c>
      <c r="G260" s="252"/>
      <c r="H260" s="250" t="s">
        <v>140</v>
      </c>
      <c r="I260" s="251">
        <v>92.74</v>
      </c>
    </row>
    <row r="261" spans="1:9" ht="8.25" customHeight="1" x14ac:dyDescent="0.25">
      <c r="A261" s="244">
        <v>248</v>
      </c>
      <c r="B261" s="244">
        <v>8446</v>
      </c>
      <c r="C261" s="245" t="s">
        <v>847</v>
      </c>
      <c r="D261" s="245" t="s">
        <v>848</v>
      </c>
      <c r="E261" s="246" t="s">
        <v>849</v>
      </c>
      <c r="F261" s="246" t="s">
        <v>173</v>
      </c>
      <c r="G261" s="245" t="s">
        <v>850</v>
      </c>
      <c r="H261" s="246" t="s">
        <v>140</v>
      </c>
      <c r="I261" s="247">
        <v>2.93</v>
      </c>
    </row>
    <row r="262" spans="1:9" ht="8.25" customHeight="1" x14ac:dyDescent="0.25">
      <c r="A262" s="248">
        <v>249</v>
      </c>
      <c r="B262" s="248">
        <v>8447</v>
      </c>
      <c r="C262" s="249" t="s">
        <v>851</v>
      </c>
      <c r="D262" s="249" t="s">
        <v>852</v>
      </c>
      <c r="E262" s="250" t="s">
        <v>853</v>
      </c>
      <c r="F262" s="250" t="s">
        <v>854</v>
      </c>
      <c r="G262" s="249" t="s">
        <v>799</v>
      </c>
      <c r="H262" s="250" t="s">
        <v>140</v>
      </c>
      <c r="I262" s="251">
        <v>28.84</v>
      </c>
    </row>
    <row r="263" spans="1:9" ht="9" customHeight="1" x14ac:dyDescent="0.25">
      <c r="A263" s="244">
        <v>250</v>
      </c>
      <c r="B263" s="244">
        <v>8450</v>
      </c>
      <c r="C263" s="245" t="s">
        <v>855</v>
      </c>
      <c r="D263" s="245" t="s">
        <v>856</v>
      </c>
      <c r="E263" s="246" t="s">
        <v>857</v>
      </c>
      <c r="F263" s="246" t="s">
        <v>264</v>
      </c>
      <c r="G263" s="245" t="s">
        <v>858</v>
      </c>
      <c r="H263" s="246" t="s">
        <v>140</v>
      </c>
      <c r="I263" s="247">
        <v>15.31</v>
      </c>
    </row>
    <row r="264" spans="1:9" ht="8.25" customHeight="1" x14ac:dyDescent="0.25">
      <c r="A264" s="248">
        <v>251</v>
      </c>
      <c r="B264" s="248">
        <v>8451</v>
      </c>
      <c r="C264" s="249" t="s">
        <v>855</v>
      </c>
      <c r="D264" s="249" t="s">
        <v>859</v>
      </c>
      <c r="E264" s="250" t="s">
        <v>860</v>
      </c>
      <c r="F264" s="250" t="s">
        <v>264</v>
      </c>
      <c r="G264" s="249" t="s">
        <v>861</v>
      </c>
      <c r="H264" s="250" t="s">
        <v>140</v>
      </c>
      <c r="I264" s="251">
        <v>17.7</v>
      </c>
    </row>
    <row r="265" spans="1:9" ht="9" customHeight="1" x14ac:dyDescent="0.25">
      <c r="A265" s="244">
        <v>252</v>
      </c>
      <c r="B265" s="244">
        <v>8452</v>
      </c>
      <c r="C265" s="245" t="s">
        <v>862</v>
      </c>
      <c r="D265" s="245" t="s">
        <v>863</v>
      </c>
      <c r="E265" s="246" t="s">
        <v>864</v>
      </c>
      <c r="F265" s="246" t="s">
        <v>264</v>
      </c>
      <c r="G265" s="245" t="s">
        <v>865</v>
      </c>
      <c r="H265" s="246" t="s">
        <v>140</v>
      </c>
      <c r="I265" s="247">
        <v>14.8</v>
      </c>
    </row>
    <row r="266" spans="1:9" ht="8.25" customHeight="1" x14ac:dyDescent="0.25">
      <c r="A266" s="248">
        <v>253</v>
      </c>
      <c r="B266" s="248">
        <v>8453</v>
      </c>
      <c r="C266" s="249" t="s">
        <v>862</v>
      </c>
      <c r="D266" s="249" t="s">
        <v>866</v>
      </c>
      <c r="E266" s="250" t="s">
        <v>867</v>
      </c>
      <c r="F266" s="250" t="s">
        <v>264</v>
      </c>
      <c r="G266" s="249" t="s">
        <v>868</v>
      </c>
      <c r="H266" s="250" t="s">
        <v>140</v>
      </c>
      <c r="I266" s="251">
        <v>25.89</v>
      </c>
    </row>
    <row r="267" spans="1:9" ht="8.25" customHeight="1" x14ac:dyDescent="0.25">
      <c r="A267" s="244">
        <v>254</v>
      </c>
      <c r="B267" s="244">
        <v>8455</v>
      </c>
      <c r="C267" s="245" t="s">
        <v>869</v>
      </c>
      <c r="D267" s="245" t="s">
        <v>870</v>
      </c>
      <c r="E267" s="246" t="s">
        <v>871</v>
      </c>
      <c r="F267" s="246" t="s">
        <v>872</v>
      </c>
      <c r="G267" s="245" t="s">
        <v>873</v>
      </c>
      <c r="H267" s="246" t="s">
        <v>140</v>
      </c>
      <c r="I267" s="247">
        <v>5.0199999999999996</v>
      </c>
    </row>
    <row r="268" spans="1:9" ht="9" customHeight="1" x14ac:dyDescent="0.25">
      <c r="A268" s="248">
        <v>255</v>
      </c>
      <c r="B268" s="248">
        <v>8456</v>
      </c>
      <c r="C268" s="249" t="s">
        <v>869</v>
      </c>
      <c r="D268" s="249" t="s">
        <v>874</v>
      </c>
      <c r="E268" s="250" t="s">
        <v>875</v>
      </c>
      <c r="F268" s="250" t="s">
        <v>872</v>
      </c>
      <c r="G268" s="249" t="s">
        <v>873</v>
      </c>
      <c r="H268" s="250" t="s">
        <v>140</v>
      </c>
      <c r="I268" s="251">
        <v>8.1</v>
      </c>
    </row>
    <row r="269" spans="1:9" ht="8.25" customHeight="1" x14ac:dyDescent="0.25">
      <c r="A269" s="244">
        <v>256</v>
      </c>
      <c r="B269" s="244">
        <v>8457</v>
      </c>
      <c r="C269" s="245" t="s">
        <v>869</v>
      </c>
      <c r="D269" s="245" t="s">
        <v>876</v>
      </c>
      <c r="E269" s="246" t="s">
        <v>877</v>
      </c>
      <c r="F269" s="246" t="s">
        <v>264</v>
      </c>
      <c r="G269" s="245" t="s">
        <v>873</v>
      </c>
      <c r="H269" s="246" t="s">
        <v>140</v>
      </c>
      <c r="I269" s="247">
        <v>11.05</v>
      </c>
    </row>
    <row r="270" spans="1:9" ht="8.5" customHeight="1" x14ac:dyDescent="0.25">
      <c r="A270" s="248">
        <v>257</v>
      </c>
      <c r="B270" s="248">
        <v>8458</v>
      </c>
      <c r="C270" s="249" t="s">
        <v>878</v>
      </c>
      <c r="D270" s="249" t="s">
        <v>879</v>
      </c>
      <c r="E270" s="262" t="s">
        <v>748</v>
      </c>
      <c r="F270" s="250" t="s">
        <v>880</v>
      </c>
      <c r="G270" s="249" t="s">
        <v>881</v>
      </c>
      <c r="H270" s="250" t="s">
        <v>140</v>
      </c>
      <c r="I270" s="251">
        <v>5.6</v>
      </c>
    </row>
    <row r="271" spans="1:9" ht="8.25" customHeight="1" x14ac:dyDescent="0.3">
      <c r="A271" s="232"/>
      <c r="B271" s="233" t="s">
        <v>125</v>
      </c>
      <c r="C271" s="233" t="s">
        <v>126</v>
      </c>
      <c r="D271" s="233" t="s">
        <v>122</v>
      </c>
      <c r="E271" s="233" t="s">
        <v>127</v>
      </c>
      <c r="F271" s="233" t="s">
        <v>128</v>
      </c>
      <c r="G271" s="233" t="s">
        <v>129</v>
      </c>
      <c r="H271" s="233" t="s">
        <v>130</v>
      </c>
      <c r="I271" s="233" t="s">
        <v>131</v>
      </c>
    </row>
    <row r="272" spans="1:9" ht="12" customHeight="1" x14ac:dyDescent="0.3">
      <c r="A272" s="235"/>
      <c r="B272" s="236" t="s">
        <v>132</v>
      </c>
      <c r="C272" s="236" t="s">
        <v>74</v>
      </c>
      <c r="D272" s="237" t="s">
        <v>133</v>
      </c>
      <c r="E272" s="236" t="s">
        <v>76</v>
      </c>
      <c r="F272" s="236" t="s">
        <v>7</v>
      </c>
      <c r="G272" s="236" t="s">
        <v>75</v>
      </c>
      <c r="H272" s="236" t="s">
        <v>15</v>
      </c>
      <c r="I272" s="238" t="s">
        <v>134</v>
      </c>
    </row>
    <row r="273" spans="1:9" ht="8.25" customHeight="1" x14ac:dyDescent="0.25">
      <c r="A273" s="244">
        <v>258</v>
      </c>
      <c r="B273" s="244">
        <v>8465</v>
      </c>
      <c r="C273" s="245" t="s">
        <v>882</v>
      </c>
      <c r="D273" s="245" t="s">
        <v>883</v>
      </c>
      <c r="E273" s="246" t="s">
        <v>884</v>
      </c>
      <c r="F273" s="246" t="s">
        <v>885</v>
      </c>
      <c r="G273" s="245" t="s">
        <v>886</v>
      </c>
      <c r="H273" s="246" t="s">
        <v>140</v>
      </c>
      <c r="I273" s="247">
        <v>60.83</v>
      </c>
    </row>
    <row r="274" spans="1:9" ht="9" customHeight="1" x14ac:dyDescent="0.25">
      <c r="A274" s="248">
        <v>259</v>
      </c>
      <c r="B274" s="248">
        <v>8466</v>
      </c>
      <c r="C274" s="249" t="s">
        <v>882</v>
      </c>
      <c r="D274" s="249" t="s">
        <v>887</v>
      </c>
      <c r="E274" s="250" t="s">
        <v>888</v>
      </c>
      <c r="F274" s="250" t="s">
        <v>299</v>
      </c>
      <c r="G274" s="249" t="s">
        <v>889</v>
      </c>
      <c r="H274" s="250" t="s">
        <v>140</v>
      </c>
      <c r="I274" s="251">
        <v>37.26</v>
      </c>
    </row>
    <row r="275" spans="1:9" ht="8.25" customHeight="1" x14ac:dyDescent="0.25">
      <c r="A275" s="244">
        <v>260</v>
      </c>
      <c r="B275" s="244">
        <v>8467</v>
      </c>
      <c r="C275" s="245" t="s">
        <v>882</v>
      </c>
      <c r="D275" s="245" t="s">
        <v>887</v>
      </c>
      <c r="E275" s="246" t="s">
        <v>888</v>
      </c>
      <c r="F275" s="246" t="s">
        <v>854</v>
      </c>
      <c r="G275" s="245" t="s">
        <v>890</v>
      </c>
      <c r="H275" s="246" t="s">
        <v>140</v>
      </c>
      <c r="I275" s="247">
        <v>20.74</v>
      </c>
    </row>
    <row r="276" spans="1:9" ht="8.25" customHeight="1" x14ac:dyDescent="0.25">
      <c r="A276" s="248">
        <v>261</v>
      </c>
      <c r="B276" s="248">
        <v>8468</v>
      </c>
      <c r="C276" s="249" t="s">
        <v>882</v>
      </c>
      <c r="D276" s="249" t="s">
        <v>891</v>
      </c>
      <c r="E276" s="250" t="s">
        <v>892</v>
      </c>
      <c r="F276" s="250" t="s">
        <v>893</v>
      </c>
      <c r="G276" s="249" t="s">
        <v>894</v>
      </c>
      <c r="H276" s="250" t="s">
        <v>140</v>
      </c>
      <c r="I276" s="251">
        <v>13.62</v>
      </c>
    </row>
    <row r="277" spans="1:9" ht="9" customHeight="1" x14ac:dyDescent="0.25">
      <c r="A277" s="244">
        <v>262</v>
      </c>
      <c r="B277" s="244">
        <v>8469</v>
      </c>
      <c r="C277" s="245" t="s">
        <v>882</v>
      </c>
      <c r="D277" s="245" t="s">
        <v>895</v>
      </c>
      <c r="E277" s="246" t="s">
        <v>896</v>
      </c>
      <c r="F277" s="246" t="s">
        <v>398</v>
      </c>
      <c r="G277" s="245" t="s">
        <v>897</v>
      </c>
      <c r="H277" s="246" t="s">
        <v>140</v>
      </c>
      <c r="I277" s="247">
        <v>11.72</v>
      </c>
    </row>
    <row r="278" spans="1:9" ht="8.25" customHeight="1" x14ac:dyDescent="0.25">
      <c r="A278" s="248">
        <v>263</v>
      </c>
      <c r="B278" s="248">
        <v>8470</v>
      </c>
      <c r="C278" s="249" t="s">
        <v>898</v>
      </c>
      <c r="D278" s="249" t="s">
        <v>899</v>
      </c>
      <c r="E278" s="273" t="s">
        <v>900</v>
      </c>
      <c r="F278" s="250" t="s">
        <v>880</v>
      </c>
      <c r="G278" s="249" t="s">
        <v>901</v>
      </c>
      <c r="H278" s="250" t="s">
        <v>140</v>
      </c>
      <c r="I278" s="251">
        <v>5.19</v>
      </c>
    </row>
    <row r="279" spans="1:9" ht="9" customHeight="1" x14ac:dyDescent="0.25">
      <c r="A279" s="244">
        <v>264</v>
      </c>
      <c r="B279" s="244">
        <v>8471</v>
      </c>
      <c r="C279" s="245" t="s">
        <v>898</v>
      </c>
      <c r="D279" s="245" t="s">
        <v>902</v>
      </c>
      <c r="E279" s="246" t="s">
        <v>896</v>
      </c>
      <c r="F279" s="246" t="s">
        <v>173</v>
      </c>
      <c r="G279" s="245" t="s">
        <v>903</v>
      </c>
      <c r="H279" s="246" t="s">
        <v>140</v>
      </c>
      <c r="I279" s="247">
        <v>5.52</v>
      </c>
    </row>
    <row r="280" spans="1:9" ht="8.25" customHeight="1" x14ac:dyDescent="0.25">
      <c r="A280" s="248">
        <v>265</v>
      </c>
      <c r="B280" s="248">
        <v>8472</v>
      </c>
      <c r="C280" s="249" t="s">
        <v>898</v>
      </c>
      <c r="D280" s="249" t="s">
        <v>904</v>
      </c>
      <c r="E280" s="250" t="s">
        <v>892</v>
      </c>
      <c r="F280" s="250" t="s">
        <v>169</v>
      </c>
      <c r="G280" s="249" t="s">
        <v>905</v>
      </c>
      <c r="H280" s="250" t="s">
        <v>140</v>
      </c>
      <c r="I280" s="251">
        <v>6.91</v>
      </c>
    </row>
    <row r="281" spans="1:9" ht="8.25" customHeight="1" x14ac:dyDescent="0.25">
      <c r="A281" s="244">
        <v>266</v>
      </c>
      <c r="B281" s="244">
        <v>8473</v>
      </c>
      <c r="C281" s="245" t="s">
        <v>906</v>
      </c>
      <c r="D281" s="245" t="s">
        <v>907</v>
      </c>
      <c r="E281" s="246" t="s">
        <v>892</v>
      </c>
      <c r="F281" s="246" t="s">
        <v>908</v>
      </c>
      <c r="G281" s="245" t="s">
        <v>909</v>
      </c>
      <c r="H281" s="246" t="s">
        <v>140</v>
      </c>
      <c r="I281" s="247">
        <v>10.08</v>
      </c>
    </row>
    <row r="282" spans="1:9" ht="9" customHeight="1" x14ac:dyDescent="0.25">
      <c r="A282" s="248">
        <v>267</v>
      </c>
      <c r="B282" s="248">
        <v>8474</v>
      </c>
      <c r="C282" s="249" t="s">
        <v>910</v>
      </c>
      <c r="D282" s="249" t="s">
        <v>911</v>
      </c>
      <c r="E282" s="250" t="s">
        <v>888</v>
      </c>
      <c r="F282" s="250" t="s">
        <v>201</v>
      </c>
      <c r="G282" s="249" t="s">
        <v>912</v>
      </c>
      <c r="H282" s="250" t="s">
        <v>140</v>
      </c>
      <c r="I282" s="251">
        <v>10.99</v>
      </c>
    </row>
    <row r="283" spans="1:9" ht="8.25" customHeight="1" x14ac:dyDescent="0.25">
      <c r="A283" s="244">
        <v>268</v>
      </c>
      <c r="B283" s="244">
        <v>8475</v>
      </c>
      <c r="C283" s="245" t="s">
        <v>910</v>
      </c>
      <c r="D283" s="245" t="s">
        <v>913</v>
      </c>
      <c r="E283" s="246" t="s">
        <v>884</v>
      </c>
      <c r="F283" s="246" t="s">
        <v>667</v>
      </c>
      <c r="G283" s="245" t="s">
        <v>912</v>
      </c>
      <c r="H283" s="246" t="s">
        <v>140</v>
      </c>
      <c r="I283" s="247">
        <v>12.59</v>
      </c>
    </row>
    <row r="284" spans="1:9" ht="9" customHeight="1" x14ac:dyDescent="0.25">
      <c r="A284" s="248">
        <v>269</v>
      </c>
      <c r="B284" s="248">
        <v>8476</v>
      </c>
      <c r="C284" s="249" t="s">
        <v>914</v>
      </c>
      <c r="D284" s="249" t="s">
        <v>915</v>
      </c>
      <c r="E284" s="250" t="s">
        <v>888</v>
      </c>
      <c r="F284" s="250" t="s">
        <v>299</v>
      </c>
      <c r="G284" s="249" t="s">
        <v>916</v>
      </c>
      <c r="H284" s="250" t="s">
        <v>140</v>
      </c>
      <c r="I284" s="251">
        <v>26.55</v>
      </c>
    </row>
    <row r="285" spans="1:9" ht="8.25" customHeight="1" x14ac:dyDescent="0.25">
      <c r="A285" s="244">
        <v>270</v>
      </c>
      <c r="B285" s="244">
        <v>8477</v>
      </c>
      <c r="C285" s="245" t="s">
        <v>914</v>
      </c>
      <c r="D285" s="245" t="s">
        <v>917</v>
      </c>
      <c r="E285" s="246" t="s">
        <v>884</v>
      </c>
      <c r="F285" s="246" t="s">
        <v>482</v>
      </c>
      <c r="G285" s="245" t="s">
        <v>918</v>
      </c>
      <c r="H285" s="246" t="s">
        <v>140</v>
      </c>
      <c r="I285" s="247">
        <v>36.729999999999997</v>
      </c>
    </row>
    <row r="286" spans="1:9" ht="8.25" customHeight="1" x14ac:dyDescent="0.25">
      <c r="A286" s="248">
        <v>271</v>
      </c>
      <c r="B286" s="248">
        <v>8478</v>
      </c>
      <c r="C286" s="249" t="s">
        <v>914</v>
      </c>
      <c r="D286" s="249" t="s">
        <v>919</v>
      </c>
      <c r="E286" s="250" t="s">
        <v>920</v>
      </c>
      <c r="F286" s="250" t="s">
        <v>149</v>
      </c>
      <c r="G286" s="249" t="s">
        <v>921</v>
      </c>
      <c r="H286" s="250" t="s">
        <v>140</v>
      </c>
      <c r="I286" s="251">
        <v>42.28</v>
      </c>
    </row>
    <row r="287" spans="1:9" ht="9" customHeight="1" x14ac:dyDescent="0.3">
      <c r="A287" s="244">
        <v>272</v>
      </c>
      <c r="B287" s="244">
        <v>8479</v>
      </c>
      <c r="C287" s="245" t="s">
        <v>922</v>
      </c>
      <c r="D287" s="253"/>
      <c r="E287" s="253"/>
      <c r="F287" s="246" t="s">
        <v>318</v>
      </c>
      <c r="G287" s="253"/>
      <c r="H287" s="246" t="s">
        <v>140</v>
      </c>
      <c r="I287" s="247">
        <v>62.93</v>
      </c>
    </row>
    <row r="288" spans="1:9" ht="8.25" customHeight="1" x14ac:dyDescent="0.3">
      <c r="A288" s="248">
        <v>273</v>
      </c>
      <c r="B288" s="248">
        <v>8480</v>
      </c>
      <c r="C288" s="249" t="s">
        <v>922</v>
      </c>
      <c r="D288" s="252"/>
      <c r="E288" s="252"/>
      <c r="F288" s="250" t="s">
        <v>833</v>
      </c>
      <c r="G288" s="252"/>
      <c r="H288" s="250" t="s">
        <v>140</v>
      </c>
      <c r="I288" s="251">
        <v>84.66</v>
      </c>
    </row>
    <row r="289" spans="1:9" ht="9" customHeight="1" x14ac:dyDescent="0.3">
      <c r="A289" s="244">
        <v>274</v>
      </c>
      <c r="B289" s="244">
        <v>8481</v>
      </c>
      <c r="C289" s="245" t="s">
        <v>922</v>
      </c>
      <c r="D289" s="253"/>
      <c r="E289" s="253"/>
      <c r="F289" s="246" t="s">
        <v>240</v>
      </c>
      <c r="G289" s="253"/>
      <c r="H289" s="246" t="s">
        <v>140</v>
      </c>
      <c r="I289" s="247">
        <v>101.18</v>
      </c>
    </row>
    <row r="290" spans="1:9" ht="8.25" customHeight="1" x14ac:dyDescent="0.3">
      <c r="A290" s="248">
        <v>275</v>
      </c>
      <c r="B290" s="248">
        <v>8482</v>
      </c>
      <c r="C290" s="249" t="s">
        <v>922</v>
      </c>
      <c r="D290" s="252"/>
      <c r="E290" s="252"/>
      <c r="F290" s="250" t="s">
        <v>923</v>
      </c>
      <c r="G290" s="252"/>
      <c r="H290" s="250" t="s">
        <v>140</v>
      </c>
      <c r="I290" s="251">
        <v>122.68</v>
      </c>
    </row>
    <row r="291" spans="1:9" ht="8.25" customHeight="1" x14ac:dyDescent="0.3">
      <c r="A291" s="244">
        <v>276</v>
      </c>
      <c r="B291" s="244">
        <v>8483</v>
      </c>
      <c r="C291" s="245" t="s">
        <v>922</v>
      </c>
      <c r="D291" s="253"/>
      <c r="E291" s="253"/>
      <c r="F291" s="246" t="s">
        <v>161</v>
      </c>
      <c r="G291" s="253"/>
      <c r="H291" s="246" t="s">
        <v>140</v>
      </c>
      <c r="I291" s="247">
        <v>145.22999999999999</v>
      </c>
    </row>
    <row r="292" spans="1:9" ht="9" customHeight="1" x14ac:dyDescent="0.3">
      <c r="A292" s="248">
        <v>277</v>
      </c>
      <c r="B292" s="248">
        <v>8484</v>
      </c>
      <c r="C292" s="249" t="s">
        <v>922</v>
      </c>
      <c r="D292" s="252"/>
      <c r="E292" s="252"/>
      <c r="F292" s="250" t="s">
        <v>924</v>
      </c>
      <c r="G292" s="252"/>
      <c r="H292" s="250" t="s">
        <v>140</v>
      </c>
      <c r="I292" s="251">
        <v>169.17</v>
      </c>
    </row>
    <row r="293" spans="1:9" ht="8.25" customHeight="1" x14ac:dyDescent="0.3">
      <c r="A293" s="244">
        <v>278</v>
      </c>
      <c r="B293" s="244">
        <v>8485</v>
      </c>
      <c r="C293" s="245" t="s">
        <v>922</v>
      </c>
      <c r="D293" s="253"/>
      <c r="E293" s="253"/>
      <c r="F293" s="246" t="s">
        <v>925</v>
      </c>
      <c r="G293" s="253"/>
      <c r="H293" s="246" t="s">
        <v>140</v>
      </c>
      <c r="I293" s="247">
        <v>191.9</v>
      </c>
    </row>
    <row r="294" spans="1:9" ht="17" customHeight="1" x14ac:dyDescent="0.25">
      <c r="A294" s="239">
        <v>279</v>
      </c>
      <c r="B294" s="239">
        <v>8486</v>
      </c>
      <c r="C294" s="240" t="s">
        <v>120</v>
      </c>
      <c r="D294" s="240" t="s">
        <v>926</v>
      </c>
      <c r="E294" s="242" t="s">
        <v>927</v>
      </c>
      <c r="F294" s="242" t="s">
        <v>264</v>
      </c>
      <c r="G294" s="241" t="s">
        <v>928</v>
      </c>
      <c r="H294" s="242" t="s">
        <v>140</v>
      </c>
      <c r="I294" s="243">
        <v>10.82</v>
      </c>
    </row>
    <row r="295" spans="1:9" ht="17" customHeight="1" x14ac:dyDescent="0.25">
      <c r="A295" s="254">
        <v>280</v>
      </c>
      <c r="B295" s="254">
        <v>8487</v>
      </c>
      <c r="C295" s="255" t="s">
        <v>120</v>
      </c>
      <c r="D295" s="255" t="s">
        <v>929</v>
      </c>
      <c r="E295" s="257" t="s">
        <v>930</v>
      </c>
      <c r="F295" s="257" t="s">
        <v>264</v>
      </c>
      <c r="G295" s="256" t="s">
        <v>931</v>
      </c>
      <c r="H295" s="257" t="s">
        <v>140</v>
      </c>
      <c r="I295" s="258">
        <v>23.9</v>
      </c>
    </row>
    <row r="296" spans="1:9" ht="17" customHeight="1" x14ac:dyDescent="0.25">
      <c r="A296" s="239">
        <v>281</v>
      </c>
      <c r="B296" s="239">
        <v>8488</v>
      </c>
      <c r="C296" s="240" t="s">
        <v>120</v>
      </c>
      <c r="D296" s="240" t="s">
        <v>932</v>
      </c>
      <c r="E296" s="242" t="s">
        <v>933</v>
      </c>
      <c r="F296" s="242" t="s">
        <v>264</v>
      </c>
      <c r="G296" s="241" t="s">
        <v>934</v>
      </c>
      <c r="H296" s="242" t="s">
        <v>140</v>
      </c>
      <c r="I296" s="243">
        <v>39.619999999999997</v>
      </c>
    </row>
    <row r="297" spans="1:9" ht="16.5" customHeight="1" x14ac:dyDescent="0.25">
      <c r="A297" s="254">
        <v>282</v>
      </c>
      <c r="B297" s="254">
        <v>8489</v>
      </c>
      <c r="C297" s="255" t="s">
        <v>120</v>
      </c>
      <c r="D297" s="255" t="s">
        <v>935</v>
      </c>
      <c r="E297" s="257" t="s">
        <v>936</v>
      </c>
      <c r="F297" s="257" t="s">
        <v>264</v>
      </c>
      <c r="G297" s="256" t="s">
        <v>931</v>
      </c>
      <c r="H297" s="257" t="s">
        <v>140</v>
      </c>
      <c r="I297" s="258">
        <v>64.86</v>
      </c>
    </row>
    <row r="298" spans="1:9" ht="9" customHeight="1" x14ac:dyDescent="0.25">
      <c r="A298" s="248">
        <v>283</v>
      </c>
      <c r="B298" s="248">
        <v>8490</v>
      </c>
      <c r="C298" s="249" t="s">
        <v>937</v>
      </c>
      <c r="D298" s="249" t="s">
        <v>938</v>
      </c>
      <c r="E298" s="250" t="s">
        <v>939</v>
      </c>
      <c r="F298" s="250" t="s">
        <v>838</v>
      </c>
      <c r="G298" s="249" t="s">
        <v>940</v>
      </c>
      <c r="H298" s="250" t="s">
        <v>140</v>
      </c>
      <c r="I298" s="251">
        <v>62.39</v>
      </c>
    </row>
    <row r="299" spans="1:9" ht="8.25" customHeight="1" x14ac:dyDescent="0.25">
      <c r="A299" s="244">
        <v>284</v>
      </c>
      <c r="B299" s="244">
        <v>8491</v>
      </c>
      <c r="C299" s="245" t="s">
        <v>937</v>
      </c>
      <c r="D299" s="245" t="s">
        <v>941</v>
      </c>
      <c r="E299" s="246" t="s">
        <v>942</v>
      </c>
      <c r="F299" s="246" t="s">
        <v>943</v>
      </c>
      <c r="G299" s="245" t="s">
        <v>944</v>
      </c>
      <c r="H299" s="246" t="s">
        <v>140</v>
      </c>
      <c r="I299" s="247">
        <v>72.67</v>
      </c>
    </row>
    <row r="300" spans="1:9" ht="9" customHeight="1" x14ac:dyDescent="0.25">
      <c r="A300" s="248">
        <v>285</v>
      </c>
      <c r="B300" s="248">
        <v>8492</v>
      </c>
      <c r="C300" s="249" t="s">
        <v>937</v>
      </c>
      <c r="D300" s="249" t="s">
        <v>945</v>
      </c>
      <c r="E300" s="250" t="s">
        <v>946</v>
      </c>
      <c r="F300" s="250" t="s">
        <v>947</v>
      </c>
      <c r="G300" s="249" t="s">
        <v>948</v>
      </c>
      <c r="H300" s="250" t="s">
        <v>140</v>
      </c>
      <c r="I300" s="251">
        <v>116.14</v>
      </c>
    </row>
    <row r="301" spans="1:9" ht="8.25" customHeight="1" x14ac:dyDescent="0.25">
      <c r="A301" s="244">
        <v>286</v>
      </c>
      <c r="B301" s="244">
        <v>8493</v>
      </c>
      <c r="C301" s="245" t="s">
        <v>937</v>
      </c>
      <c r="D301" s="245" t="s">
        <v>949</v>
      </c>
      <c r="E301" s="246" t="s">
        <v>950</v>
      </c>
      <c r="F301" s="246" t="s">
        <v>502</v>
      </c>
      <c r="G301" s="245" t="s">
        <v>944</v>
      </c>
      <c r="H301" s="246" t="s">
        <v>140</v>
      </c>
      <c r="I301" s="247">
        <v>171.37</v>
      </c>
    </row>
    <row r="302" spans="1:9" ht="8.25" customHeight="1" x14ac:dyDescent="0.25">
      <c r="A302" s="248">
        <v>287</v>
      </c>
      <c r="B302" s="248">
        <v>8494</v>
      </c>
      <c r="C302" s="249" t="s">
        <v>937</v>
      </c>
      <c r="D302" s="249" t="s">
        <v>951</v>
      </c>
      <c r="E302" s="250" t="s">
        <v>952</v>
      </c>
      <c r="F302" s="250" t="s">
        <v>953</v>
      </c>
      <c r="G302" s="249" t="s">
        <v>954</v>
      </c>
      <c r="H302" s="250" t="s">
        <v>140</v>
      </c>
      <c r="I302" s="251">
        <v>189.7</v>
      </c>
    </row>
    <row r="303" spans="1:9" ht="9" customHeight="1" x14ac:dyDescent="0.25">
      <c r="A303" s="244">
        <v>288</v>
      </c>
      <c r="B303" s="244">
        <v>8495</v>
      </c>
      <c r="C303" s="245" t="s">
        <v>955</v>
      </c>
      <c r="D303" s="245" t="s">
        <v>956</v>
      </c>
      <c r="E303" s="246" t="s">
        <v>957</v>
      </c>
      <c r="F303" s="246" t="s">
        <v>769</v>
      </c>
      <c r="G303" s="245" t="s">
        <v>958</v>
      </c>
      <c r="H303" s="246" t="s">
        <v>140</v>
      </c>
      <c r="I303" s="247">
        <v>80.28</v>
      </c>
    </row>
    <row r="304" spans="1:9" ht="8.25" customHeight="1" x14ac:dyDescent="0.25">
      <c r="A304" s="248">
        <v>289</v>
      </c>
      <c r="B304" s="248">
        <v>8496</v>
      </c>
      <c r="C304" s="249" t="s">
        <v>959</v>
      </c>
      <c r="D304" s="249" t="s">
        <v>960</v>
      </c>
      <c r="E304" s="250" t="s">
        <v>961</v>
      </c>
      <c r="F304" s="250" t="s">
        <v>264</v>
      </c>
      <c r="G304" s="249" t="s">
        <v>962</v>
      </c>
      <c r="H304" s="250" t="s">
        <v>140</v>
      </c>
      <c r="I304" s="251">
        <v>39.32</v>
      </c>
    </row>
    <row r="305" spans="1:9" ht="9" customHeight="1" x14ac:dyDescent="0.25">
      <c r="A305" s="244">
        <v>290</v>
      </c>
      <c r="B305" s="244">
        <v>8497</v>
      </c>
      <c r="C305" s="245" t="s">
        <v>959</v>
      </c>
      <c r="D305" s="245" t="s">
        <v>963</v>
      </c>
      <c r="E305" s="246" t="s">
        <v>964</v>
      </c>
      <c r="F305" s="246" t="s">
        <v>264</v>
      </c>
      <c r="G305" s="245" t="s">
        <v>965</v>
      </c>
      <c r="H305" s="246" t="s">
        <v>140</v>
      </c>
      <c r="I305" s="247">
        <v>55.94</v>
      </c>
    </row>
    <row r="306" spans="1:9" ht="8.25" customHeight="1" x14ac:dyDescent="0.25">
      <c r="A306" s="248">
        <v>291</v>
      </c>
      <c r="B306" s="248">
        <v>8498</v>
      </c>
      <c r="C306" s="249" t="s">
        <v>959</v>
      </c>
      <c r="D306" s="249" t="s">
        <v>966</v>
      </c>
      <c r="E306" s="250" t="s">
        <v>967</v>
      </c>
      <c r="F306" s="250" t="s">
        <v>264</v>
      </c>
      <c r="G306" s="249" t="s">
        <v>968</v>
      </c>
      <c r="H306" s="250" t="s">
        <v>140</v>
      </c>
      <c r="I306" s="251">
        <v>85.13</v>
      </c>
    </row>
    <row r="307" spans="1:9" ht="8.25" customHeight="1" x14ac:dyDescent="0.25">
      <c r="A307" s="244">
        <v>292</v>
      </c>
      <c r="B307" s="244">
        <v>8499</v>
      </c>
      <c r="C307" s="245" t="s">
        <v>969</v>
      </c>
      <c r="D307" s="245" t="s">
        <v>891</v>
      </c>
      <c r="E307" s="246" t="s">
        <v>892</v>
      </c>
      <c r="F307" s="246" t="s">
        <v>893</v>
      </c>
      <c r="G307" s="245" t="s">
        <v>970</v>
      </c>
      <c r="H307" s="246" t="s">
        <v>140</v>
      </c>
      <c r="I307" s="247">
        <v>13.68</v>
      </c>
    </row>
    <row r="308" spans="1:9" ht="9" customHeight="1" x14ac:dyDescent="0.25">
      <c r="A308" s="248">
        <v>293</v>
      </c>
      <c r="B308" s="248">
        <v>8500</v>
      </c>
      <c r="C308" s="249" t="s">
        <v>971</v>
      </c>
      <c r="D308" s="249" t="s">
        <v>972</v>
      </c>
      <c r="E308" s="250" t="s">
        <v>973</v>
      </c>
      <c r="F308" s="250" t="s">
        <v>885</v>
      </c>
      <c r="G308" s="249" t="s">
        <v>974</v>
      </c>
      <c r="H308" s="250" t="s">
        <v>140</v>
      </c>
      <c r="I308" s="251">
        <v>177.29</v>
      </c>
    </row>
    <row r="309" spans="1:9" ht="8.25" customHeight="1" x14ac:dyDescent="0.25">
      <c r="A309" s="244">
        <v>294</v>
      </c>
      <c r="B309" s="244">
        <v>8501</v>
      </c>
      <c r="C309" s="245" t="s">
        <v>975</v>
      </c>
      <c r="D309" s="245" t="s">
        <v>976</v>
      </c>
      <c r="E309" s="246" t="s">
        <v>977</v>
      </c>
      <c r="F309" s="246" t="s">
        <v>343</v>
      </c>
      <c r="G309" s="245" t="s">
        <v>978</v>
      </c>
      <c r="H309" s="246" t="s">
        <v>140</v>
      </c>
      <c r="I309" s="247">
        <v>316.63</v>
      </c>
    </row>
    <row r="310" spans="1:9" ht="9" customHeight="1" x14ac:dyDescent="0.25">
      <c r="A310" s="248">
        <v>295</v>
      </c>
      <c r="B310" s="248">
        <v>8502</v>
      </c>
      <c r="C310" s="249" t="s">
        <v>979</v>
      </c>
      <c r="D310" s="249" t="s">
        <v>980</v>
      </c>
      <c r="E310" s="250" t="s">
        <v>981</v>
      </c>
      <c r="F310" s="250" t="s">
        <v>982</v>
      </c>
      <c r="G310" s="249" t="s">
        <v>983</v>
      </c>
      <c r="H310" s="250" t="s">
        <v>140</v>
      </c>
      <c r="I310" s="251">
        <v>255.54</v>
      </c>
    </row>
    <row r="311" spans="1:9" ht="8.25" customHeight="1" x14ac:dyDescent="0.25">
      <c r="A311" s="244">
        <v>296</v>
      </c>
      <c r="B311" s="244">
        <v>8503</v>
      </c>
      <c r="C311" s="245" t="s">
        <v>979</v>
      </c>
      <c r="D311" s="245" t="s">
        <v>984</v>
      </c>
      <c r="E311" s="246" t="s">
        <v>985</v>
      </c>
      <c r="F311" s="246" t="s">
        <v>524</v>
      </c>
      <c r="G311" s="245" t="s">
        <v>986</v>
      </c>
      <c r="H311" s="246" t="s">
        <v>140</v>
      </c>
      <c r="I311" s="247">
        <v>290.08</v>
      </c>
    </row>
    <row r="312" spans="1:9" ht="8.25" customHeight="1" x14ac:dyDescent="0.25">
      <c r="A312" s="248">
        <v>297</v>
      </c>
      <c r="B312" s="248">
        <v>8504</v>
      </c>
      <c r="C312" s="249" t="s">
        <v>987</v>
      </c>
      <c r="D312" s="249" t="s">
        <v>988</v>
      </c>
      <c r="E312" s="250" t="s">
        <v>989</v>
      </c>
      <c r="F312" s="250" t="s">
        <v>423</v>
      </c>
      <c r="G312" s="249" t="s">
        <v>990</v>
      </c>
      <c r="H312" s="250" t="s">
        <v>140</v>
      </c>
      <c r="I312" s="251">
        <v>348.24</v>
      </c>
    </row>
    <row r="313" spans="1:9" ht="9" customHeight="1" x14ac:dyDescent="0.25">
      <c r="A313" s="244">
        <v>298</v>
      </c>
      <c r="B313" s="244">
        <v>8510</v>
      </c>
      <c r="C313" s="245" t="s">
        <v>991</v>
      </c>
      <c r="D313" s="245" t="s">
        <v>992</v>
      </c>
      <c r="E313" s="246" t="s">
        <v>993</v>
      </c>
      <c r="F313" s="246" t="s">
        <v>994</v>
      </c>
      <c r="G313" s="245" t="s">
        <v>995</v>
      </c>
      <c r="H313" s="246" t="s">
        <v>140</v>
      </c>
      <c r="I313" s="247">
        <v>11.89</v>
      </c>
    </row>
    <row r="314" spans="1:9" ht="8.25" customHeight="1" x14ac:dyDescent="0.25">
      <c r="A314" s="248">
        <v>299</v>
      </c>
      <c r="B314" s="248">
        <v>8511</v>
      </c>
      <c r="C314" s="249" t="s">
        <v>991</v>
      </c>
      <c r="D314" s="249" t="s">
        <v>996</v>
      </c>
      <c r="E314" s="250" t="s">
        <v>997</v>
      </c>
      <c r="F314" s="250" t="s">
        <v>201</v>
      </c>
      <c r="G314" s="249" t="s">
        <v>998</v>
      </c>
      <c r="H314" s="250" t="s">
        <v>140</v>
      </c>
      <c r="I314" s="251">
        <v>19.739999999999998</v>
      </c>
    </row>
    <row r="315" spans="1:9" ht="9" customHeight="1" x14ac:dyDescent="0.25">
      <c r="A315" s="244">
        <v>300</v>
      </c>
      <c r="B315" s="244">
        <v>8512</v>
      </c>
      <c r="C315" s="245" t="s">
        <v>991</v>
      </c>
      <c r="D315" s="245" t="s">
        <v>999</v>
      </c>
      <c r="E315" s="246" t="s">
        <v>1000</v>
      </c>
      <c r="F315" s="246" t="s">
        <v>1001</v>
      </c>
      <c r="G315" s="245" t="s">
        <v>1002</v>
      </c>
      <c r="H315" s="246" t="s">
        <v>140</v>
      </c>
      <c r="I315" s="247">
        <v>42.16</v>
      </c>
    </row>
    <row r="316" spans="1:9" ht="8.25" customHeight="1" x14ac:dyDescent="0.3">
      <c r="A316" s="248">
        <v>301</v>
      </c>
      <c r="B316" s="248">
        <v>8513</v>
      </c>
      <c r="C316" s="249" t="s">
        <v>1003</v>
      </c>
      <c r="D316" s="249" t="s">
        <v>1004</v>
      </c>
      <c r="E316" s="250" t="s">
        <v>1005</v>
      </c>
      <c r="F316" s="250" t="s">
        <v>1006</v>
      </c>
      <c r="G316" s="252"/>
      <c r="H316" s="250" t="s">
        <v>140</v>
      </c>
      <c r="I316" s="251">
        <v>108.77</v>
      </c>
    </row>
    <row r="317" spans="1:9" ht="8.25" customHeight="1" x14ac:dyDescent="0.3">
      <c r="A317" s="244">
        <v>302</v>
      </c>
      <c r="B317" s="244">
        <v>8514</v>
      </c>
      <c r="C317" s="245" t="s">
        <v>1003</v>
      </c>
      <c r="D317" s="245" t="s">
        <v>1007</v>
      </c>
      <c r="E317" s="246" t="s">
        <v>1005</v>
      </c>
      <c r="F317" s="246" t="s">
        <v>1008</v>
      </c>
      <c r="G317" s="253"/>
      <c r="H317" s="246" t="s">
        <v>140</v>
      </c>
      <c r="I317" s="247">
        <v>300.82</v>
      </c>
    </row>
    <row r="318" spans="1:9" ht="9" customHeight="1" x14ac:dyDescent="0.25">
      <c r="A318" s="248">
        <v>303</v>
      </c>
      <c r="B318" s="248">
        <v>8517</v>
      </c>
      <c r="C318" s="249" t="s">
        <v>1009</v>
      </c>
      <c r="D318" s="249" t="s">
        <v>1010</v>
      </c>
      <c r="E318" s="250" t="s">
        <v>1011</v>
      </c>
      <c r="F318" s="250" t="s">
        <v>1012</v>
      </c>
      <c r="G318" s="249" t="s">
        <v>1013</v>
      </c>
      <c r="H318" s="250" t="s">
        <v>140</v>
      </c>
      <c r="I318" s="251">
        <v>1.4</v>
      </c>
    </row>
    <row r="319" spans="1:9" ht="8.25" customHeight="1" x14ac:dyDescent="0.25">
      <c r="A319" s="244">
        <v>304</v>
      </c>
      <c r="B319" s="244">
        <v>8518</v>
      </c>
      <c r="C319" s="245" t="s">
        <v>1014</v>
      </c>
      <c r="D319" s="245" t="s">
        <v>1015</v>
      </c>
      <c r="E319" s="246" t="s">
        <v>1016</v>
      </c>
      <c r="F319" s="246" t="s">
        <v>1012</v>
      </c>
      <c r="G319" s="245" t="s">
        <v>1013</v>
      </c>
      <c r="H319" s="246" t="s">
        <v>140</v>
      </c>
      <c r="I319" s="247">
        <v>1.6</v>
      </c>
    </row>
    <row r="320" spans="1:9" ht="9" customHeight="1" x14ac:dyDescent="0.3">
      <c r="A320" s="248">
        <v>305</v>
      </c>
      <c r="B320" s="248">
        <v>8521</v>
      </c>
      <c r="C320" s="249" t="s">
        <v>1017</v>
      </c>
      <c r="D320" s="249" t="s">
        <v>1018</v>
      </c>
      <c r="E320" s="250" t="s">
        <v>1019</v>
      </c>
      <c r="F320" s="250" t="s">
        <v>1020</v>
      </c>
      <c r="G320" s="252"/>
      <c r="H320" s="250" t="s">
        <v>140</v>
      </c>
      <c r="I320" s="251">
        <v>239.81</v>
      </c>
    </row>
    <row r="321" spans="1:9" ht="8.25" customHeight="1" x14ac:dyDescent="0.3">
      <c r="A321" s="244">
        <v>306</v>
      </c>
      <c r="B321" s="244">
        <v>8522</v>
      </c>
      <c r="C321" s="245" t="s">
        <v>1017</v>
      </c>
      <c r="D321" s="245" t="s">
        <v>1021</v>
      </c>
      <c r="E321" s="246" t="s">
        <v>1022</v>
      </c>
      <c r="F321" s="246" t="s">
        <v>1023</v>
      </c>
      <c r="G321" s="253"/>
      <c r="H321" s="246" t="s">
        <v>140</v>
      </c>
      <c r="I321" s="247">
        <v>342.28</v>
      </c>
    </row>
    <row r="322" spans="1:9" ht="8.25" customHeight="1" x14ac:dyDescent="0.3">
      <c r="A322" s="248">
        <v>307</v>
      </c>
      <c r="B322" s="248">
        <v>8523</v>
      </c>
      <c r="C322" s="249" t="s">
        <v>1017</v>
      </c>
      <c r="D322" s="249" t="s">
        <v>1024</v>
      </c>
      <c r="E322" s="250" t="s">
        <v>1025</v>
      </c>
      <c r="F322" s="250" t="s">
        <v>161</v>
      </c>
      <c r="G322" s="252"/>
      <c r="H322" s="250" t="s">
        <v>140</v>
      </c>
      <c r="I322" s="251">
        <v>573.69000000000005</v>
      </c>
    </row>
    <row r="323" spans="1:9" ht="9" customHeight="1" x14ac:dyDescent="0.3">
      <c r="A323" s="244">
        <v>308</v>
      </c>
      <c r="B323" s="244">
        <v>8524</v>
      </c>
      <c r="C323" s="245" t="s">
        <v>1017</v>
      </c>
      <c r="D323" s="245" t="s">
        <v>1026</v>
      </c>
      <c r="E323" s="246" t="s">
        <v>1027</v>
      </c>
      <c r="F323" s="246" t="s">
        <v>1028</v>
      </c>
      <c r="G323" s="253"/>
      <c r="H323" s="246" t="s">
        <v>140</v>
      </c>
      <c r="I323" s="247">
        <v>653.53</v>
      </c>
    </row>
    <row r="324" spans="1:9" ht="8.25" customHeight="1" x14ac:dyDescent="0.3">
      <c r="A324" s="248">
        <v>309</v>
      </c>
      <c r="B324" s="248">
        <v>8540</v>
      </c>
      <c r="C324" s="249" t="s">
        <v>1029</v>
      </c>
      <c r="D324" s="249" t="s">
        <v>1030</v>
      </c>
      <c r="E324" s="262" t="s">
        <v>1031</v>
      </c>
      <c r="F324" s="250" t="s">
        <v>1032</v>
      </c>
      <c r="G324" s="252"/>
      <c r="H324" s="250" t="s">
        <v>140</v>
      </c>
      <c r="I324" s="251">
        <v>37.32</v>
      </c>
    </row>
    <row r="325" spans="1:9" ht="8.5" customHeight="1" x14ac:dyDescent="0.3">
      <c r="A325" s="244">
        <v>310</v>
      </c>
      <c r="B325" s="244">
        <v>8541</v>
      </c>
      <c r="C325" s="245" t="s">
        <v>1029</v>
      </c>
      <c r="D325" s="245" t="s">
        <v>1033</v>
      </c>
      <c r="E325" s="246" t="s">
        <v>1034</v>
      </c>
      <c r="F325" s="246" t="s">
        <v>721</v>
      </c>
      <c r="G325" s="253"/>
      <c r="H325" s="246" t="s">
        <v>140</v>
      </c>
      <c r="I325" s="247">
        <v>53.24</v>
      </c>
    </row>
    <row r="326" spans="1:9" ht="8.25" customHeight="1" x14ac:dyDescent="0.3">
      <c r="A326" s="232"/>
      <c r="B326" s="233" t="s">
        <v>125</v>
      </c>
      <c r="C326" s="233" t="s">
        <v>126</v>
      </c>
      <c r="D326" s="233" t="s">
        <v>122</v>
      </c>
      <c r="E326" s="233" t="s">
        <v>127</v>
      </c>
      <c r="F326" s="233" t="s">
        <v>128</v>
      </c>
      <c r="G326" s="233" t="s">
        <v>129</v>
      </c>
      <c r="H326" s="233" t="s">
        <v>130</v>
      </c>
      <c r="I326" s="233" t="s">
        <v>131</v>
      </c>
    </row>
    <row r="327" spans="1:9" ht="12" customHeight="1" x14ac:dyDescent="0.3">
      <c r="A327" s="235"/>
      <c r="B327" s="236" t="s">
        <v>132</v>
      </c>
      <c r="C327" s="236" t="s">
        <v>74</v>
      </c>
      <c r="D327" s="237" t="s">
        <v>133</v>
      </c>
      <c r="E327" s="236" t="s">
        <v>76</v>
      </c>
      <c r="F327" s="236" t="s">
        <v>7</v>
      </c>
      <c r="G327" s="236" t="s">
        <v>75</v>
      </c>
      <c r="H327" s="236" t="s">
        <v>15</v>
      </c>
      <c r="I327" s="238" t="s">
        <v>134</v>
      </c>
    </row>
    <row r="328" spans="1:9" ht="8.25" customHeight="1" x14ac:dyDescent="0.3">
      <c r="A328" s="274">
        <v>311</v>
      </c>
      <c r="B328" s="248">
        <v>8542</v>
      </c>
      <c r="C328" s="249" t="s">
        <v>1029</v>
      </c>
      <c r="D328" s="249" t="s">
        <v>1035</v>
      </c>
      <c r="E328" s="262" t="s">
        <v>1036</v>
      </c>
      <c r="F328" s="250" t="s">
        <v>1037</v>
      </c>
      <c r="G328" s="252"/>
      <c r="H328" s="250" t="s">
        <v>140</v>
      </c>
      <c r="I328" s="251">
        <v>78.88</v>
      </c>
    </row>
    <row r="329" spans="1:9" ht="9" customHeight="1" x14ac:dyDescent="0.3">
      <c r="A329" s="275">
        <v>312</v>
      </c>
      <c r="B329" s="244">
        <v>8549</v>
      </c>
      <c r="C329" s="245" t="s">
        <v>1038</v>
      </c>
      <c r="D329" s="245" t="s">
        <v>1039</v>
      </c>
      <c r="E329" s="246" t="s">
        <v>1040</v>
      </c>
      <c r="F329" s="244">
        <v>0</v>
      </c>
      <c r="G329" s="253"/>
      <c r="H329" s="246" t="s">
        <v>140</v>
      </c>
      <c r="I329" s="247">
        <v>21</v>
      </c>
    </row>
    <row r="330" spans="1:9" ht="8.25" customHeight="1" x14ac:dyDescent="0.3">
      <c r="A330" s="274">
        <v>313</v>
      </c>
      <c r="B330" s="248">
        <v>8550</v>
      </c>
      <c r="C330" s="249" t="s">
        <v>1041</v>
      </c>
      <c r="D330" s="249" t="s">
        <v>1042</v>
      </c>
      <c r="E330" s="250" t="s">
        <v>1043</v>
      </c>
      <c r="F330" s="250" t="s">
        <v>143</v>
      </c>
      <c r="G330" s="252"/>
      <c r="H330" s="250" t="s">
        <v>140</v>
      </c>
      <c r="I330" s="251">
        <v>31.25</v>
      </c>
    </row>
    <row r="331" spans="1:9" ht="8.25" customHeight="1" x14ac:dyDescent="0.3">
      <c r="A331" s="275">
        <v>314</v>
      </c>
      <c r="B331" s="244">
        <v>8551</v>
      </c>
      <c r="C331" s="245" t="s">
        <v>1041</v>
      </c>
      <c r="D331" s="245" t="s">
        <v>1044</v>
      </c>
      <c r="E331" s="276" t="s">
        <v>1045</v>
      </c>
      <c r="F331" s="246" t="s">
        <v>318</v>
      </c>
      <c r="G331" s="253"/>
      <c r="H331" s="246" t="s">
        <v>140</v>
      </c>
      <c r="I331" s="247">
        <v>106.21</v>
      </c>
    </row>
    <row r="332" spans="1:9" ht="9" customHeight="1" x14ac:dyDescent="0.3">
      <c r="A332" s="274">
        <v>5</v>
      </c>
      <c r="B332" s="248">
        <v>8552</v>
      </c>
      <c r="C332" s="249" t="s">
        <v>1041</v>
      </c>
      <c r="D332" s="249" t="s">
        <v>1046</v>
      </c>
      <c r="E332" s="250" t="s">
        <v>1047</v>
      </c>
      <c r="F332" s="250" t="s">
        <v>1048</v>
      </c>
      <c r="G332" s="252"/>
      <c r="H332" s="250" t="s">
        <v>140</v>
      </c>
      <c r="I332" s="251">
        <v>166.14</v>
      </c>
    </row>
    <row r="333" spans="1:9" ht="8.25" customHeight="1" x14ac:dyDescent="0.3">
      <c r="A333" s="275">
        <v>316</v>
      </c>
      <c r="B333" s="244">
        <v>8553</v>
      </c>
      <c r="C333" s="245" t="s">
        <v>1041</v>
      </c>
      <c r="D333" s="245" t="s">
        <v>1049</v>
      </c>
      <c r="E333" s="246" t="s">
        <v>1047</v>
      </c>
      <c r="F333" s="246" t="s">
        <v>643</v>
      </c>
      <c r="G333" s="253"/>
      <c r="H333" s="246" t="s">
        <v>140</v>
      </c>
      <c r="I333" s="247">
        <v>184.14</v>
      </c>
    </row>
    <row r="334" spans="1:9" ht="9" customHeight="1" x14ac:dyDescent="0.3">
      <c r="A334" s="274">
        <v>317</v>
      </c>
      <c r="B334" s="248">
        <v>8558</v>
      </c>
      <c r="C334" s="249" t="s">
        <v>1050</v>
      </c>
      <c r="D334" s="249" t="s">
        <v>1051</v>
      </c>
      <c r="E334" s="250" t="s">
        <v>1052</v>
      </c>
      <c r="F334" s="250" t="s">
        <v>173</v>
      </c>
      <c r="G334" s="252"/>
      <c r="H334" s="250" t="s">
        <v>140</v>
      </c>
      <c r="I334" s="251">
        <v>3.68</v>
      </c>
    </row>
    <row r="335" spans="1:9" ht="16.5" customHeight="1" x14ac:dyDescent="0.25">
      <c r="A335" s="277">
        <v>318</v>
      </c>
      <c r="B335" s="254">
        <v>8559</v>
      </c>
      <c r="C335" s="255" t="s">
        <v>1050</v>
      </c>
      <c r="D335" s="255" t="s">
        <v>1053</v>
      </c>
      <c r="E335" s="259"/>
      <c r="F335" s="257" t="s">
        <v>201</v>
      </c>
      <c r="G335" s="256" t="s">
        <v>1054</v>
      </c>
      <c r="H335" s="257" t="s">
        <v>140</v>
      </c>
      <c r="I335" s="258">
        <v>17.93</v>
      </c>
    </row>
    <row r="336" spans="1:9" ht="9" customHeight="1" x14ac:dyDescent="0.3">
      <c r="A336" s="274">
        <v>319</v>
      </c>
      <c r="B336" s="250" t="s">
        <v>1055</v>
      </c>
      <c r="C336" s="249" t="s">
        <v>1056</v>
      </c>
      <c r="D336" s="249" t="s">
        <v>1057</v>
      </c>
      <c r="E336" s="252"/>
      <c r="F336" s="250" t="s">
        <v>1058</v>
      </c>
      <c r="G336" s="252"/>
      <c r="H336" s="250" t="s">
        <v>140</v>
      </c>
      <c r="I336" s="251">
        <v>224.84</v>
      </c>
    </row>
    <row r="337" spans="1:9" ht="8.25" customHeight="1" x14ac:dyDescent="0.25">
      <c r="A337" s="275">
        <v>320</v>
      </c>
      <c r="B337" s="244">
        <v>8560</v>
      </c>
      <c r="C337" s="245" t="s">
        <v>1059</v>
      </c>
      <c r="D337" s="245" t="s">
        <v>1060</v>
      </c>
      <c r="E337" s="246" t="s">
        <v>1061</v>
      </c>
      <c r="F337" s="246" t="s">
        <v>643</v>
      </c>
      <c r="G337" s="245" t="s">
        <v>1062</v>
      </c>
      <c r="H337" s="246" t="s">
        <v>140</v>
      </c>
      <c r="I337" s="247">
        <v>220.59</v>
      </c>
    </row>
    <row r="338" spans="1:9" ht="9" customHeight="1" x14ac:dyDescent="0.25">
      <c r="A338" s="274">
        <v>321</v>
      </c>
      <c r="B338" s="248">
        <v>8561</v>
      </c>
      <c r="C338" s="249" t="s">
        <v>1059</v>
      </c>
      <c r="D338" s="249" t="s">
        <v>1063</v>
      </c>
      <c r="E338" s="250" t="s">
        <v>1064</v>
      </c>
      <c r="F338" s="250" t="s">
        <v>161</v>
      </c>
      <c r="G338" s="249" t="s">
        <v>1065</v>
      </c>
      <c r="H338" s="250" t="s">
        <v>140</v>
      </c>
      <c r="I338" s="251">
        <v>249.87</v>
      </c>
    </row>
    <row r="339" spans="1:9" ht="8.25" customHeight="1" x14ac:dyDescent="0.3">
      <c r="A339" s="275">
        <v>322</v>
      </c>
      <c r="B339" s="246" t="s">
        <v>1066</v>
      </c>
      <c r="C339" s="245" t="s">
        <v>1067</v>
      </c>
      <c r="D339" s="245" t="s">
        <v>1068</v>
      </c>
      <c r="E339" s="253"/>
      <c r="F339" s="246" t="s">
        <v>1069</v>
      </c>
      <c r="G339" s="253"/>
      <c r="H339" s="246" t="s">
        <v>140</v>
      </c>
      <c r="I339" s="247">
        <v>317.7</v>
      </c>
    </row>
    <row r="340" spans="1:9" ht="8.25" customHeight="1" x14ac:dyDescent="0.3">
      <c r="A340" s="274">
        <v>323</v>
      </c>
      <c r="B340" s="250" t="s">
        <v>1070</v>
      </c>
      <c r="C340" s="249" t="s">
        <v>1067</v>
      </c>
      <c r="D340" s="249" t="s">
        <v>1071</v>
      </c>
      <c r="E340" s="252"/>
      <c r="F340" s="250" t="s">
        <v>1072</v>
      </c>
      <c r="G340" s="252"/>
      <c r="H340" s="250" t="s">
        <v>140</v>
      </c>
      <c r="I340" s="251">
        <v>325.04000000000002</v>
      </c>
    </row>
    <row r="341" spans="1:9" ht="9" customHeight="1" x14ac:dyDescent="0.25">
      <c r="A341" s="275">
        <v>324</v>
      </c>
      <c r="B341" s="244">
        <v>8562</v>
      </c>
      <c r="C341" s="245" t="s">
        <v>1067</v>
      </c>
      <c r="D341" s="245" t="s">
        <v>1073</v>
      </c>
      <c r="E341" s="246" t="s">
        <v>1074</v>
      </c>
      <c r="F341" s="246" t="s">
        <v>1075</v>
      </c>
      <c r="G341" s="245" t="s">
        <v>1076</v>
      </c>
      <c r="H341" s="246" t="s">
        <v>140</v>
      </c>
      <c r="I341" s="247">
        <v>287</v>
      </c>
    </row>
    <row r="342" spans="1:9" ht="8.25" customHeight="1" x14ac:dyDescent="0.3">
      <c r="A342" s="274">
        <v>325</v>
      </c>
      <c r="B342" s="248">
        <v>8563</v>
      </c>
      <c r="C342" s="249" t="s">
        <v>1077</v>
      </c>
      <c r="D342" s="249" t="s">
        <v>1078</v>
      </c>
      <c r="E342" s="252"/>
      <c r="F342" s="250" t="s">
        <v>1069</v>
      </c>
      <c r="G342" s="252"/>
      <c r="H342" s="250" t="s">
        <v>140</v>
      </c>
      <c r="I342" s="251">
        <v>322.14999999999998</v>
      </c>
    </row>
    <row r="343" spans="1:9" ht="9" customHeight="1" x14ac:dyDescent="0.3">
      <c r="A343" s="275">
        <v>326</v>
      </c>
      <c r="B343" s="244">
        <v>8564</v>
      </c>
      <c r="C343" s="245" t="s">
        <v>1079</v>
      </c>
      <c r="D343" s="245" t="s">
        <v>1080</v>
      </c>
      <c r="E343" s="253"/>
      <c r="F343" s="246" t="s">
        <v>240</v>
      </c>
      <c r="G343" s="253"/>
      <c r="H343" s="246" t="s">
        <v>140</v>
      </c>
      <c r="I343" s="247">
        <v>262.68</v>
      </c>
    </row>
    <row r="344" spans="1:9" ht="8.25" customHeight="1" x14ac:dyDescent="0.3">
      <c r="A344" s="274">
        <v>327</v>
      </c>
      <c r="B344" s="248">
        <v>8565</v>
      </c>
      <c r="C344" s="249" t="s">
        <v>1081</v>
      </c>
      <c r="D344" s="249" t="s">
        <v>1082</v>
      </c>
      <c r="E344" s="252"/>
      <c r="F344" s="250" t="s">
        <v>1072</v>
      </c>
      <c r="G344" s="252"/>
      <c r="H344" s="250" t="s">
        <v>140</v>
      </c>
      <c r="I344" s="251">
        <v>283.74</v>
      </c>
    </row>
    <row r="345" spans="1:9" ht="8.25" customHeight="1" x14ac:dyDescent="0.3">
      <c r="A345" s="275">
        <v>328</v>
      </c>
      <c r="B345" s="244">
        <v>8569</v>
      </c>
      <c r="C345" s="245" t="s">
        <v>1083</v>
      </c>
      <c r="D345" s="245" t="s">
        <v>1084</v>
      </c>
      <c r="E345" s="253"/>
      <c r="F345" s="253"/>
      <c r="G345" s="253"/>
      <c r="H345" s="246" t="s">
        <v>140</v>
      </c>
      <c r="I345" s="247">
        <v>4.3899999999999997</v>
      </c>
    </row>
    <row r="346" spans="1:9" ht="9" customHeight="1" x14ac:dyDescent="0.3">
      <c r="A346" s="274">
        <v>329</v>
      </c>
      <c r="B346" s="248">
        <v>8570</v>
      </c>
      <c r="C346" s="249" t="s">
        <v>1085</v>
      </c>
      <c r="D346" s="249" t="s">
        <v>1086</v>
      </c>
      <c r="E346" s="272" t="s">
        <v>1087</v>
      </c>
      <c r="F346" s="250" t="s">
        <v>1088</v>
      </c>
      <c r="G346" s="252"/>
      <c r="H346" s="250" t="s">
        <v>140</v>
      </c>
      <c r="I346" s="251">
        <v>49.41</v>
      </c>
    </row>
    <row r="347" spans="1:9" ht="8.25" customHeight="1" x14ac:dyDescent="0.3">
      <c r="A347" s="275">
        <v>330</v>
      </c>
      <c r="B347" s="244">
        <v>8571</v>
      </c>
      <c r="C347" s="245" t="s">
        <v>1085</v>
      </c>
      <c r="D347" s="245" t="s">
        <v>1089</v>
      </c>
      <c r="E347" s="278" t="s">
        <v>1090</v>
      </c>
      <c r="F347" s="246" t="s">
        <v>769</v>
      </c>
      <c r="G347" s="253"/>
      <c r="H347" s="246" t="s">
        <v>140</v>
      </c>
      <c r="I347" s="247">
        <v>58.73</v>
      </c>
    </row>
    <row r="348" spans="1:9" ht="9" customHeight="1" x14ac:dyDescent="0.3">
      <c r="A348" s="274">
        <v>331</v>
      </c>
      <c r="B348" s="248">
        <v>8572</v>
      </c>
      <c r="C348" s="249" t="s">
        <v>1085</v>
      </c>
      <c r="D348" s="249" t="s">
        <v>1091</v>
      </c>
      <c r="E348" s="272" t="s">
        <v>1092</v>
      </c>
      <c r="F348" s="250" t="s">
        <v>1093</v>
      </c>
      <c r="G348" s="252"/>
      <c r="H348" s="250" t="s">
        <v>140</v>
      </c>
      <c r="I348" s="251">
        <v>91.69</v>
      </c>
    </row>
    <row r="349" spans="1:9" ht="8.25" customHeight="1" x14ac:dyDescent="0.3">
      <c r="A349" s="275">
        <v>332</v>
      </c>
      <c r="B349" s="244">
        <v>8573</v>
      </c>
      <c r="C349" s="245" t="s">
        <v>1085</v>
      </c>
      <c r="D349" s="245" t="s">
        <v>1094</v>
      </c>
      <c r="E349" s="278" t="s">
        <v>1095</v>
      </c>
      <c r="F349" s="246" t="s">
        <v>1096</v>
      </c>
      <c r="G349" s="253"/>
      <c r="H349" s="246" t="s">
        <v>140</v>
      </c>
      <c r="I349" s="247">
        <v>98.35</v>
      </c>
    </row>
    <row r="350" spans="1:9" ht="8.25" customHeight="1" x14ac:dyDescent="0.3">
      <c r="A350" s="274">
        <v>333</v>
      </c>
      <c r="B350" s="248">
        <v>8580</v>
      </c>
      <c r="C350" s="249" t="s">
        <v>1097</v>
      </c>
      <c r="D350" s="249" t="s">
        <v>1098</v>
      </c>
      <c r="E350" s="250" t="s">
        <v>1099</v>
      </c>
      <c r="F350" s="250" t="s">
        <v>1100</v>
      </c>
      <c r="G350" s="252"/>
      <c r="H350" s="250" t="s">
        <v>140</v>
      </c>
      <c r="I350" s="251">
        <v>16.579999999999998</v>
      </c>
    </row>
    <row r="351" spans="1:9" ht="9" customHeight="1" x14ac:dyDescent="0.3">
      <c r="A351" s="275">
        <v>334</v>
      </c>
      <c r="B351" s="244">
        <v>8581</v>
      </c>
      <c r="C351" s="245" t="s">
        <v>1097</v>
      </c>
      <c r="D351" s="245" t="s">
        <v>1101</v>
      </c>
      <c r="E351" s="246" t="s">
        <v>1102</v>
      </c>
      <c r="F351" s="246" t="s">
        <v>1103</v>
      </c>
      <c r="G351" s="253"/>
      <c r="H351" s="246" t="s">
        <v>140</v>
      </c>
      <c r="I351" s="247">
        <v>26.88</v>
      </c>
    </row>
    <row r="352" spans="1:9" ht="8.25" customHeight="1" x14ac:dyDescent="0.3">
      <c r="A352" s="274">
        <v>335</v>
      </c>
      <c r="B352" s="248">
        <v>8582</v>
      </c>
      <c r="C352" s="249" t="s">
        <v>1097</v>
      </c>
      <c r="D352" s="249" t="s">
        <v>1104</v>
      </c>
      <c r="E352" s="250" t="s">
        <v>1105</v>
      </c>
      <c r="F352" s="252"/>
      <c r="G352" s="249" t="s">
        <v>360</v>
      </c>
      <c r="H352" s="250" t="s">
        <v>140</v>
      </c>
      <c r="I352" s="251">
        <v>34.659999999999997</v>
      </c>
    </row>
    <row r="353" spans="1:9" ht="9" customHeight="1" x14ac:dyDescent="0.3">
      <c r="A353" s="275">
        <v>336</v>
      </c>
      <c r="B353" s="244">
        <v>8583</v>
      </c>
      <c r="C353" s="245" t="s">
        <v>1106</v>
      </c>
      <c r="D353" s="253"/>
      <c r="E353" s="253"/>
      <c r="F353" s="253"/>
      <c r="G353" s="253"/>
      <c r="H353" s="246" t="s">
        <v>140</v>
      </c>
      <c r="I353" s="247">
        <v>53.99</v>
      </c>
    </row>
    <row r="354" spans="1:9" ht="8.25" customHeight="1" x14ac:dyDescent="0.3">
      <c r="A354" s="274">
        <v>337</v>
      </c>
      <c r="B354" s="248">
        <v>8584</v>
      </c>
      <c r="C354" s="249" t="s">
        <v>1106</v>
      </c>
      <c r="D354" s="249" t="s">
        <v>801</v>
      </c>
      <c r="E354" s="250" t="s">
        <v>1107</v>
      </c>
      <c r="F354" s="250" t="s">
        <v>224</v>
      </c>
      <c r="G354" s="252"/>
      <c r="H354" s="250" t="s">
        <v>140</v>
      </c>
      <c r="I354" s="251">
        <v>94.46</v>
      </c>
    </row>
    <row r="355" spans="1:9" ht="8.25" customHeight="1" x14ac:dyDescent="0.3">
      <c r="A355" s="275">
        <v>338</v>
      </c>
      <c r="B355" s="244">
        <v>8590</v>
      </c>
      <c r="C355" s="245" t="s">
        <v>1108</v>
      </c>
      <c r="D355" s="245" t="s">
        <v>1109</v>
      </c>
      <c r="E355" s="278" t="s">
        <v>1110</v>
      </c>
      <c r="F355" s="246" t="s">
        <v>264</v>
      </c>
      <c r="G355" s="253"/>
      <c r="H355" s="246" t="s">
        <v>140</v>
      </c>
      <c r="I355" s="247">
        <v>10.17</v>
      </c>
    </row>
    <row r="356" spans="1:9" ht="17" customHeight="1" x14ac:dyDescent="0.25">
      <c r="A356" s="279">
        <v>339</v>
      </c>
      <c r="B356" s="239">
        <v>8591</v>
      </c>
      <c r="C356" s="240" t="s">
        <v>1108</v>
      </c>
      <c r="D356" s="241" t="s">
        <v>1111</v>
      </c>
      <c r="E356" s="261"/>
      <c r="F356" s="242" t="s">
        <v>264</v>
      </c>
      <c r="G356" s="261"/>
      <c r="H356" s="242" t="s">
        <v>140</v>
      </c>
      <c r="I356" s="243">
        <v>16.57</v>
      </c>
    </row>
    <row r="357" spans="1:9" ht="9" customHeight="1" x14ac:dyDescent="0.3">
      <c r="A357" s="275">
        <v>340</v>
      </c>
      <c r="B357" s="244">
        <v>8600</v>
      </c>
      <c r="C357" s="245" t="s">
        <v>1112</v>
      </c>
      <c r="D357" s="245" t="s">
        <v>1113</v>
      </c>
      <c r="E357" s="246" t="s">
        <v>1114</v>
      </c>
      <c r="F357" s="246" t="s">
        <v>264</v>
      </c>
      <c r="G357" s="253"/>
      <c r="H357" s="246" t="s">
        <v>140</v>
      </c>
      <c r="I357" s="247">
        <v>15.22</v>
      </c>
    </row>
    <row r="358" spans="1:9" ht="8.25" customHeight="1" x14ac:dyDescent="0.3">
      <c r="A358" s="274">
        <v>341</v>
      </c>
      <c r="B358" s="248">
        <v>8601</v>
      </c>
      <c r="C358" s="249" t="s">
        <v>1112</v>
      </c>
      <c r="D358" s="249" t="s">
        <v>1115</v>
      </c>
      <c r="E358" s="250" t="s">
        <v>1116</v>
      </c>
      <c r="F358" s="250" t="s">
        <v>264</v>
      </c>
      <c r="G358" s="252"/>
      <c r="H358" s="250" t="s">
        <v>140</v>
      </c>
      <c r="I358" s="251">
        <v>17.100000000000001</v>
      </c>
    </row>
    <row r="359" spans="1:9" ht="8.25" customHeight="1" x14ac:dyDescent="0.3">
      <c r="A359" s="275">
        <v>342</v>
      </c>
      <c r="B359" s="244">
        <v>8602</v>
      </c>
      <c r="C359" s="245" t="s">
        <v>1112</v>
      </c>
      <c r="D359" s="245" t="s">
        <v>1117</v>
      </c>
      <c r="E359" s="246" t="s">
        <v>1118</v>
      </c>
      <c r="F359" s="246" t="s">
        <v>264</v>
      </c>
      <c r="G359" s="253"/>
      <c r="H359" s="246" t="s">
        <v>140</v>
      </c>
      <c r="I359" s="247">
        <v>21.59</v>
      </c>
    </row>
    <row r="360" spans="1:9" ht="9" customHeight="1" x14ac:dyDescent="0.3">
      <c r="A360" s="274">
        <v>343</v>
      </c>
      <c r="B360" s="248">
        <v>8603</v>
      </c>
      <c r="C360" s="249" t="s">
        <v>1112</v>
      </c>
      <c r="D360" s="249" t="s">
        <v>1119</v>
      </c>
      <c r="E360" s="250" t="s">
        <v>1120</v>
      </c>
      <c r="F360" s="250" t="s">
        <v>264</v>
      </c>
      <c r="G360" s="252"/>
      <c r="H360" s="250" t="s">
        <v>140</v>
      </c>
      <c r="I360" s="251">
        <v>33.82</v>
      </c>
    </row>
    <row r="361" spans="1:9" ht="8.25" customHeight="1" x14ac:dyDescent="0.3">
      <c r="A361" s="275">
        <v>344</v>
      </c>
      <c r="B361" s="244">
        <v>8610</v>
      </c>
      <c r="C361" s="245" t="s">
        <v>1121</v>
      </c>
      <c r="D361" s="245" t="s">
        <v>1122</v>
      </c>
      <c r="E361" s="246" t="s">
        <v>1123</v>
      </c>
      <c r="F361" s="246" t="s">
        <v>264</v>
      </c>
      <c r="G361" s="253"/>
      <c r="H361" s="246" t="s">
        <v>140</v>
      </c>
      <c r="I361" s="247">
        <v>14.91</v>
      </c>
    </row>
    <row r="362" spans="1:9" ht="9" customHeight="1" x14ac:dyDescent="0.3">
      <c r="A362" s="274">
        <v>345</v>
      </c>
      <c r="B362" s="248">
        <v>8611</v>
      </c>
      <c r="C362" s="249" t="s">
        <v>1121</v>
      </c>
      <c r="D362" s="249" t="s">
        <v>1124</v>
      </c>
      <c r="E362" s="250" t="s">
        <v>1125</v>
      </c>
      <c r="F362" s="250" t="s">
        <v>264</v>
      </c>
      <c r="G362" s="252"/>
      <c r="H362" s="250" t="s">
        <v>140</v>
      </c>
      <c r="I362" s="251">
        <v>18.489999999999998</v>
      </c>
    </row>
    <row r="363" spans="1:9" ht="8.25" customHeight="1" x14ac:dyDescent="0.3">
      <c r="A363" s="275">
        <v>346</v>
      </c>
      <c r="B363" s="244">
        <v>8612</v>
      </c>
      <c r="C363" s="245" t="s">
        <v>1121</v>
      </c>
      <c r="D363" s="245" t="s">
        <v>1126</v>
      </c>
      <c r="E363" s="246" t="s">
        <v>1127</v>
      </c>
      <c r="F363" s="246" t="s">
        <v>264</v>
      </c>
      <c r="G363" s="253"/>
      <c r="H363" s="246" t="s">
        <v>140</v>
      </c>
      <c r="I363" s="247">
        <v>21.95</v>
      </c>
    </row>
    <row r="364" spans="1:9" ht="8.25" customHeight="1" x14ac:dyDescent="0.3">
      <c r="A364" s="274">
        <v>347</v>
      </c>
      <c r="B364" s="248">
        <v>8613</v>
      </c>
      <c r="C364" s="249" t="s">
        <v>1121</v>
      </c>
      <c r="D364" s="249" t="s">
        <v>1128</v>
      </c>
      <c r="E364" s="250" t="s">
        <v>1129</v>
      </c>
      <c r="F364" s="250" t="s">
        <v>264</v>
      </c>
      <c r="G364" s="252"/>
      <c r="H364" s="250" t="s">
        <v>140</v>
      </c>
      <c r="I364" s="251">
        <v>27.87</v>
      </c>
    </row>
    <row r="365" spans="1:9" ht="9" customHeight="1" x14ac:dyDescent="0.3">
      <c r="A365" s="275">
        <v>348</v>
      </c>
      <c r="B365" s="244">
        <v>8614</v>
      </c>
      <c r="C365" s="245" t="s">
        <v>1130</v>
      </c>
      <c r="D365" s="245" t="s">
        <v>1131</v>
      </c>
      <c r="E365" s="246" t="s">
        <v>1132</v>
      </c>
      <c r="F365" s="244">
        <v>175</v>
      </c>
      <c r="G365" s="253"/>
      <c r="H365" s="246" t="s">
        <v>140</v>
      </c>
      <c r="I365" s="247">
        <v>40.76</v>
      </c>
    </row>
    <row r="366" spans="1:9" ht="8.25" customHeight="1" x14ac:dyDescent="0.3">
      <c r="A366" s="274">
        <v>349</v>
      </c>
      <c r="B366" s="248">
        <v>8620</v>
      </c>
      <c r="C366" s="249" t="s">
        <v>1133</v>
      </c>
      <c r="D366" s="249" t="s">
        <v>1134</v>
      </c>
      <c r="E366" s="250" t="s">
        <v>1135</v>
      </c>
      <c r="F366" s="250" t="s">
        <v>1075</v>
      </c>
      <c r="G366" s="252"/>
      <c r="H366" s="250" t="s">
        <v>140</v>
      </c>
      <c r="I366" s="251">
        <v>197.31</v>
      </c>
    </row>
    <row r="367" spans="1:9" ht="9" customHeight="1" x14ac:dyDescent="0.3">
      <c r="A367" s="275">
        <v>350</v>
      </c>
      <c r="B367" s="244">
        <v>8621</v>
      </c>
      <c r="C367" s="245" t="s">
        <v>1136</v>
      </c>
      <c r="D367" s="245" t="s">
        <v>1137</v>
      </c>
      <c r="E367" s="246" t="s">
        <v>1138</v>
      </c>
      <c r="F367" s="246" t="s">
        <v>1139</v>
      </c>
      <c r="G367" s="253"/>
      <c r="H367" s="246" t="s">
        <v>140</v>
      </c>
      <c r="I367" s="247">
        <v>180.37</v>
      </c>
    </row>
    <row r="368" spans="1:9" ht="8.25" customHeight="1" x14ac:dyDescent="0.3">
      <c r="A368" s="274">
        <v>351</v>
      </c>
      <c r="B368" s="248">
        <v>8622</v>
      </c>
      <c r="C368" s="249" t="s">
        <v>1136</v>
      </c>
      <c r="D368" s="249" t="s">
        <v>1140</v>
      </c>
      <c r="E368" s="250" t="s">
        <v>1141</v>
      </c>
      <c r="F368" s="250" t="s">
        <v>1142</v>
      </c>
      <c r="G368" s="252"/>
      <c r="H368" s="250" t="s">
        <v>1143</v>
      </c>
      <c r="I368" s="251">
        <v>266.91000000000003</v>
      </c>
    </row>
    <row r="369" spans="1:9" ht="8.25" customHeight="1" x14ac:dyDescent="0.3">
      <c r="A369" s="275">
        <v>352</v>
      </c>
      <c r="B369" s="244">
        <v>8623</v>
      </c>
      <c r="C369" s="245" t="s">
        <v>1136</v>
      </c>
      <c r="D369" s="245" t="s">
        <v>1144</v>
      </c>
      <c r="E369" s="246" t="s">
        <v>1145</v>
      </c>
      <c r="F369" s="246" t="s">
        <v>276</v>
      </c>
      <c r="G369" s="253"/>
      <c r="H369" s="246" t="s">
        <v>140</v>
      </c>
      <c r="I369" s="247">
        <v>355.2</v>
      </c>
    </row>
    <row r="370" spans="1:9" ht="9" customHeight="1" x14ac:dyDescent="0.3">
      <c r="A370" s="274">
        <v>353</v>
      </c>
      <c r="B370" s="248">
        <v>8627</v>
      </c>
      <c r="C370" s="249" t="s">
        <v>1146</v>
      </c>
      <c r="D370" s="249" t="s">
        <v>1147</v>
      </c>
      <c r="E370" s="252"/>
      <c r="F370" s="250" t="s">
        <v>1139</v>
      </c>
      <c r="G370" s="252"/>
      <c r="H370" s="250" t="s">
        <v>140</v>
      </c>
      <c r="I370" s="251">
        <v>73.25</v>
      </c>
    </row>
    <row r="371" spans="1:9" ht="8.25" customHeight="1" x14ac:dyDescent="0.3">
      <c r="A371" s="275">
        <v>354</v>
      </c>
      <c r="B371" s="244">
        <v>8628</v>
      </c>
      <c r="C371" s="245" t="s">
        <v>1148</v>
      </c>
      <c r="D371" s="245" t="s">
        <v>1149</v>
      </c>
      <c r="E371" s="253"/>
      <c r="F371" s="246" t="s">
        <v>1150</v>
      </c>
      <c r="G371" s="253"/>
      <c r="H371" s="246" t="s">
        <v>140</v>
      </c>
      <c r="I371" s="247">
        <v>60.21</v>
      </c>
    </row>
    <row r="372" spans="1:9" ht="9" customHeight="1" x14ac:dyDescent="0.3">
      <c r="A372" s="274">
        <v>355</v>
      </c>
      <c r="B372" s="248">
        <v>8629</v>
      </c>
      <c r="C372" s="249" t="s">
        <v>1148</v>
      </c>
      <c r="D372" s="249" t="s">
        <v>1151</v>
      </c>
      <c r="E372" s="252"/>
      <c r="F372" s="250" t="s">
        <v>677</v>
      </c>
      <c r="G372" s="252"/>
      <c r="H372" s="250" t="s">
        <v>140</v>
      </c>
      <c r="I372" s="251">
        <v>57.38</v>
      </c>
    </row>
    <row r="373" spans="1:9" ht="8.25" customHeight="1" x14ac:dyDescent="0.3">
      <c r="A373" s="275">
        <v>356</v>
      </c>
      <c r="B373" s="244">
        <v>8630</v>
      </c>
      <c r="C373" s="245" t="s">
        <v>1152</v>
      </c>
      <c r="D373" s="245" t="s">
        <v>1153</v>
      </c>
      <c r="E373" s="253"/>
      <c r="F373" s="246" t="s">
        <v>854</v>
      </c>
      <c r="G373" s="253"/>
      <c r="H373" s="246" t="s">
        <v>140</v>
      </c>
      <c r="I373" s="247">
        <v>13.34</v>
      </c>
    </row>
    <row r="374" spans="1:9" ht="8.25" customHeight="1" x14ac:dyDescent="0.3">
      <c r="A374" s="274">
        <v>357</v>
      </c>
      <c r="B374" s="248">
        <v>8631</v>
      </c>
      <c r="C374" s="249" t="s">
        <v>1152</v>
      </c>
      <c r="D374" s="249" t="s">
        <v>1154</v>
      </c>
      <c r="E374" s="252"/>
      <c r="F374" s="250" t="s">
        <v>667</v>
      </c>
      <c r="G374" s="249" t="s">
        <v>486</v>
      </c>
      <c r="H374" s="250" t="s">
        <v>140</v>
      </c>
      <c r="I374" s="251">
        <v>20.39</v>
      </c>
    </row>
    <row r="375" spans="1:9" ht="9" customHeight="1" x14ac:dyDescent="0.3">
      <c r="A375" s="275">
        <v>358</v>
      </c>
      <c r="B375" s="244">
        <v>8632</v>
      </c>
      <c r="C375" s="245" t="s">
        <v>1152</v>
      </c>
      <c r="D375" s="245" t="s">
        <v>1155</v>
      </c>
      <c r="E375" s="253"/>
      <c r="F375" s="246" t="s">
        <v>764</v>
      </c>
      <c r="G375" s="253"/>
      <c r="H375" s="246" t="s">
        <v>140</v>
      </c>
      <c r="I375" s="247">
        <v>40.1</v>
      </c>
    </row>
    <row r="376" spans="1:9" ht="8.25" customHeight="1" x14ac:dyDescent="0.3">
      <c r="A376" s="274">
        <v>359</v>
      </c>
      <c r="B376" s="248">
        <v>8633</v>
      </c>
      <c r="C376" s="249" t="s">
        <v>1156</v>
      </c>
      <c r="D376" s="249" t="s">
        <v>1157</v>
      </c>
      <c r="E376" s="252"/>
      <c r="F376" s="250" t="s">
        <v>1158</v>
      </c>
      <c r="G376" s="252"/>
      <c r="H376" s="250" t="s">
        <v>140</v>
      </c>
      <c r="I376" s="251">
        <v>24.71</v>
      </c>
    </row>
    <row r="377" spans="1:9" ht="9" customHeight="1" x14ac:dyDescent="0.3">
      <c r="A377" s="275">
        <v>360</v>
      </c>
      <c r="B377" s="244">
        <v>8634</v>
      </c>
      <c r="C377" s="245" t="s">
        <v>1156</v>
      </c>
      <c r="D377" s="245" t="s">
        <v>1159</v>
      </c>
      <c r="E377" s="253"/>
      <c r="F377" s="246" t="s">
        <v>1160</v>
      </c>
      <c r="G377" s="245" t="s">
        <v>495</v>
      </c>
      <c r="H377" s="246" t="s">
        <v>140</v>
      </c>
      <c r="I377" s="247">
        <v>40.840000000000003</v>
      </c>
    </row>
    <row r="378" spans="1:9" ht="8.25" customHeight="1" x14ac:dyDescent="0.3">
      <c r="A378" s="274">
        <v>361</v>
      </c>
      <c r="B378" s="248">
        <v>8635</v>
      </c>
      <c r="C378" s="249" t="s">
        <v>1156</v>
      </c>
      <c r="D378" s="249" t="s">
        <v>1161</v>
      </c>
      <c r="E378" s="252"/>
      <c r="F378" s="250" t="s">
        <v>764</v>
      </c>
      <c r="G378" s="252"/>
      <c r="H378" s="250" t="s">
        <v>140</v>
      </c>
      <c r="I378" s="251">
        <v>59.32</v>
      </c>
    </row>
    <row r="379" spans="1:9" ht="8.25" customHeight="1" x14ac:dyDescent="0.3">
      <c r="A379" s="275">
        <v>362</v>
      </c>
      <c r="B379" s="244">
        <v>8636</v>
      </c>
      <c r="C379" s="245" t="s">
        <v>1017</v>
      </c>
      <c r="D379" s="245" t="s">
        <v>1162</v>
      </c>
      <c r="E379" s="253"/>
      <c r="F379" s="246" t="s">
        <v>1163</v>
      </c>
      <c r="G379" s="253"/>
      <c r="H379" s="246" t="s">
        <v>140</v>
      </c>
      <c r="I379" s="247">
        <v>628.17999999999995</v>
      </c>
    </row>
    <row r="380" spans="1:9" ht="9" customHeight="1" x14ac:dyDescent="0.3">
      <c r="A380" s="274">
        <v>363</v>
      </c>
      <c r="B380" s="248">
        <v>8637</v>
      </c>
      <c r="C380" s="249" t="s">
        <v>1164</v>
      </c>
      <c r="D380" s="249" t="s">
        <v>1165</v>
      </c>
      <c r="E380" s="262" t="s">
        <v>1166</v>
      </c>
      <c r="F380" s="250" t="s">
        <v>264</v>
      </c>
      <c r="G380" s="252"/>
      <c r="H380" s="250" t="s">
        <v>140</v>
      </c>
      <c r="I380" s="251">
        <v>26.29</v>
      </c>
    </row>
    <row r="381" spans="1:9" ht="8.25" customHeight="1" x14ac:dyDescent="0.3">
      <c r="A381" s="275">
        <v>364</v>
      </c>
      <c r="B381" s="244">
        <v>8638</v>
      </c>
      <c r="C381" s="245" t="s">
        <v>1167</v>
      </c>
      <c r="D381" s="245" t="s">
        <v>1168</v>
      </c>
      <c r="E381" s="253"/>
      <c r="F381" s="244">
        <v>0</v>
      </c>
      <c r="G381" s="253"/>
      <c r="H381" s="246" t="s">
        <v>140</v>
      </c>
      <c r="I381" s="247">
        <v>19.55</v>
      </c>
    </row>
    <row r="382" spans="1:9" ht="8.5" customHeight="1" x14ac:dyDescent="0.3">
      <c r="A382" s="274">
        <v>365</v>
      </c>
      <c r="B382" s="248">
        <v>8639</v>
      </c>
      <c r="C382" s="249" t="s">
        <v>1169</v>
      </c>
      <c r="D382" s="249" t="s">
        <v>1170</v>
      </c>
      <c r="E382" s="252"/>
      <c r="F382" s="248">
        <v>0</v>
      </c>
      <c r="G382" s="252"/>
      <c r="H382" s="250" t="s">
        <v>140</v>
      </c>
      <c r="I382" s="251">
        <v>43.84</v>
      </c>
    </row>
    <row r="383" spans="1:9" ht="8.25" customHeight="1" x14ac:dyDescent="0.3">
      <c r="A383" s="232"/>
      <c r="B383" s="233" t="s">
        <v>125</v>
      </c>
      <c r="C383" s="233" t="s">
        <v>126</v>
      </c>
      <c r="D383" s="233" t="s">
        <v>122</v>
      </c>
      <c r="E383" s="233" t="s">
        <v>127</v>
      </c>
      <c r="F383" s="233" t="s">
        <v>128</v>
      </c>
      <c r="G383" s="233" t="s">
        <v>129</v>
      </c>
      <c r="H383" s="233" t="s">
        <v>130</v>
      </c>
      <c r="I383" s="233" t="s">
        <v>131</v>
      </c>
    </row>
    <row r="384" spans="1:9" ht="12" customHeight="1" x14ac:dyDescent="0.3">
      <c r="A384" s="235"/>
      <c r="B384" s="236" t="s">
        <v>132</v>
      </c>
      <c r="C384" s="236" t="s">
        <v>74</v>
      </c>
      <c r="D384" s="237" t="s">
        <v>133</v>
      </c>
      <c r="E384" s="236" t="s">
        <v>76</v>
      </c>
      <c r="F384" s="236" t="s">
        <v>7</v>
      </c>
      <c r="G384" s="236" t="s">
        <v>75</v>
      </c>
      <c r="H384" s="236" t="s">
        <v>15</v>
      </c>
      <c r="I384" s="238" t="s">
        <v>134</v>
      </c>
    </row>
    <row r="385" spans="1:9" ht="8.25" customHeight="1" x14ac:dyDescent="0.3">
      <c r="A385" s="244">
        <v>366</v>
      </c>
      <c r="B385" s="244">
        <v>8640</v>
      </c>
      <c r="C385" s="245" t="s">
        <v>1171</v>
      </c>
      <c r="D385" s="245" t="s">
        <v>1172</v>
      </c>
      <c r="E385" s="253"/>
      <c r="F385" s="244">
        <v>0</v>
      </c>
      <c r="G385" s="253"/>
      <c r="H385" s="246" t="s">
        <v>140</v>
      </c>
      <c r="I385" s="247">
        <v>1.98</v>
      </c>
    </row>
    <row r="386" spans="1:9" ht="9" customHeight="1" x14ac:dyDescent="0.3">
      <c r="A386" s="248">
        <v>367</v>
      </c>
      <c r="B386" s="248">
        <v>8641</v>
      </c>
      <c r="C386" s="249" t="s">
        <v>1171</v>
      </c>
      <c r="D386" s="249" t="s">
        <v>1173</v>
      </c>
      <c r="E386" s="252"/>
      <c r="F386" s="248">
        <v>0</v>
      </c>
      <c r="G386" s="252"/>
      <c r="H386" s="250" t="s">
        <v>140</v>
      </c>
      <c r="I386" s="251">
        <v>2.44</v>
      </c>
    </row>
    <row r="387" spans="1:9" ht="8.25" customHeight="1" x14ac:dyDescent="0.3">
      <c r="A387" s="244">
        <v>368</v>
      </c>
      <c r="B387" s="244">
        <v>8642</v>
      </c>
      <c r="C387" s="245" t="s">
        <v>1171</v>
      </c>
      <c r="D387" s="245" t="s">
        <v>1174</v>
      </c>
      <c r="E387" s="253"/>
      <c r="F387" s="244">
        <v>0</v>
      </c>
      <c r="G387" s="253"/>
      <c r="H387" s="246" t="s">
        <v>140</v>
      </c>
      <c r="I387" s="247">
        <v>3.4</v>
      </c>
    </row>
    <row r="388" spans="1:9" ht="8.25" customHeight="1" x14ac:dyDescent="0.3">
      <c r="A388" s="248">
        <v>369</v>
      </c>
      <c r="B388" s="248">
        <v>8643</v>
      </c>
      <c r="C388" s="249" t="s">
        <v>1175</v>
      </c>
      <c r="D388" s="252"/>
      <c r="E388" s="252"/>
      <c r="F388" s="248">
        <v>0</v>
      </c>
      <c r="G388" s="252"/>
      <c r="H388" s="250" t="s">
        <v>140</v>
      </c>
      <c r="I388" s="251">
        <v>48.17</v>
      </c>
    </row>
    <row r="389" spans="1:9" ht="9" customHeight="1" x14ac:dyDescent="0.3">
      <c r="A389" s="253"/>
      <c r="B389" s="244">
        <v>8644</v>
      </c>
      <c r="C389" s="245" t="s">
        <v>1176</v>
      </c>
      <c r="D389" s="245" t="s">
        <v>1177</v>
      </c>
      <c r="E389" s="253"/>
      <c r="F389" s="244">
        <v>0</v>
      </c>
      <c r="G389" s="253"/>
      <c r="H389" s="246" t="s">
        <v>140</v>
      </c>
      <c r="I389" s="247">
        <v>7.29</v>
      </c>
    </row>
    <row r="390" spans="1:9" ht="8.25" customHeight="1" x14ac:dyDescent="0.3">
      <c r="A390" s="248">
        <v>371</v>
      </c>
      <c r="B390" s="248">
        <v>8645</v>
      </c>
      <c r="C390" s="249" t="s">
        <v>1178</v>
      </c>
      <c r="D390" s="249" t="s">
        <v>1179</v>
      </c>
      <c r="E390" s="252"/>
      <c r="F390" s="250" t="s">
        <v>1180</v>
      </c>
      <c r="G390" s="252"/>
      <c r="H390" s="250" t="s">
        <v>140</v>
      </c>
      <c r="I390" s="251">
        <v>37.58</v>
      </c>
    </row>
    <row r="391" spans="1:9" ht="9" customHeight="1" x14ac:dyDescent="0.3">
      <c r="A391" s="244">
        <v>372</v>
      </c>
      <c r="B391" s="244">
        <v>8646</v>
      </c>
      <c r="C391" s="245" t="s">
        <v>1181</v>
      </c>
      <c r="D391" s="253"/>
      <c r="E391" s="253"/>
      <c r="F391" s="246" t="s">
        <v>318</v>
      </c>
      <c r="G391" s="253"/>
      <c r="H391" s="246" t="s">
        <v>140</v>
      </c>
      <c r="I391" s="247">
        <v>35.44</v>
      </c>
    </row>
    <row r="392" spans="1:9" ht="8.25" customHeight="1" x14ac:dyDescent="0.3">
      <c r="A392" s="248">
        <v>373</v>
      </c>
      <c r="B392" s="252"/>
      <c r="C392" s="249" t="s">
        <v>1182</v>
      </c>
      <c r="D392" s="249" t="s">
        <v>1183</v>
      </c>
      <c r="E392" s="252"/>
      <c r="F392" s="250" t="s">
        <v>854</v>
      </c>
      <c r="G392" s="252"/>
      <c r="H392" s="250" t="s">
        <v>140</v>
      </c>
      <c r="I392" s="251">
        <v>50.19</v>
      </c>
    </row>
    <row r="393" spans="1:9" ht="8.25" customHeight="1" x14ac:dyDescent="0.3">
      <c r="A393" s="244">
        <v>374</v>
      </c>
      <c r="B393" s="244">
        <v>8651</v>
      </c>
      <c r="C393" s="245" t="s">
        <v>1182</v>
      </c>
      <c r="D393" s="245" t="s">
        <v>1184</v>
      </c>
      <c r="E393" s="253"/>
      <c r="F393" s="246" t="s">
        <v>1185</v>
      </c>
      <c r="G393" s="253"/>
      <c r="H393" s="246" t="s">
        <v>140</v>
      </c>
      <c r="I393" s="247">
        <v>79.2</v>
      </c>
    </row>
    <row r="394" spans="1:9" ht="9" customHeight="1" x14ac:dyDescent="0.3">
      <c r="A394" s="248">
        <v>375</v>
      </c>
      <c r="B394" s="248">
        <v>8652</v>
      </c>
      <c r="C394" s="249" t="s">
        <v>1186</v>
      </c>
      <c r="D394" s="249" t="s">
        <v>1187</v>
      </c>
      <c r="E394" s="250" t="s">
        <v>1188</v>
      </c>
      <c r="F394" s="250" t="s">
        <v>1189</v>
      </c>
      <c r="G394" s="252"/>
      <c r="H394" s="250" t="s">
        <v>140</v>
      </c>
      <c r="I394" s="251">
        <v>76.790000000000006</v>
      </c>
    </row>
    <row r="395" spans="1:9" ht="8.25" customHeight="1" x14ac:dyDescent="0.3">
      <c r="A395" s="244">
        <v>376</v>
      </c>
      <c r="B395" s="244">
        <v>8653</v>
      </c>
      <c r="C395" s="245" t="s">
        <v>1186</v>
      </c>
      <c r="D395" s="245" t="s">
        <v>1190</v>
      </c>
      <c r="E395" s="253"/>
      <c r="F395" s="246" t="s">
        <v>1191</v>
      </c>
      <c r="G395" s="253"/>
      <c r="H395" s="246" t="s">
        <v>140</v>
      </c>
      <c r="I395" s="247">
        <v>167.77</v>
      </c>
    </row>
    <row r="396" spans="1:9" ht="9" customHeight="1" x14ac:dyDescent="0.3">
      <c r="A396" s="248">
        <v>377</v>
      </c>
      <c r="B396" s="248">
        <v>8654</v>
      </c>
      <c r="C396" s="249" t="s">
        <v>1192</v>
      </c>
      <c r="D396" s="252"/>
      <c r="E396" s="252"/>
      <c r="F396" s="252"/>
      <c r="G396" s="252"/>
      <c r="H396" s="250" t="s">
        <v>140</v>
      </c>
      <c r="I396" s="251">
        <v>2.4300000000000002</v>
      </c>
    </row>
    <row r="397" spans="1:9" ht="8.25" customHeight="1" x14ac:dyDescent="0.3">
      <c r="A397" s="244">
        <v>378</v>
      </c>
      <c r="B397" s="253"/>
      <c r="C397" s="245" t="s">
        <v>1193</v>
      </c>
      <c r="D397" s="245" t="s">
        <v>1194</v>
      </c>
      <c r="E397" s="246" t="s">
        <v>1195</v>
      </c>
      <c r="F397" s="246" t="s">
        <v>1158</v>
      </c>
      <c r="G397" s="253"/>
      <c r="H397" s="246" t="s">
        <v>140</v>
      </c>
      <c r="I397" s="247">
        <v>21.68</v>
      </c>
    </row>
    <row r="398" spans="1:9" ht="8.25" customHeight="1" x14ac:dyDescent="0.3">
      <c r="A398" s="248">
        <v>379</v>
      </c>
      <c r="B398" s="248">
        <v>8661</v>
      </c>
      <c r="C398" s="249" t="s">
        <v>1193</v>
      </c>
      <c r="D398" s="249" t="s">
        <v>1196</v>
      </c>
      <c r="E398" s="250" t="s">
        <v>1197</v>
      </c>
      <c r="F398" s="250" t="s">
        <v>1198</v>
      </c>
      <c r="G398" s="252"/>
      <c r="H398" s="250" t="s">
        <v>140</v>
      </c>
      <c r="I398" s="251">
        <v>58.43</v>
      </c>
    </row>
    <row r="399" spans="1:9" ht="9" customHeight="1" x14ac:dyDescent="0.3">
      <c r="A399" s="244">
        <v>80</v>
      </c>
      <c r="B399" s="244">
        <v>8662</v>
      </c>
      <c r="C399" s="245" t="s">
        <v>1193</v>
      </c>
      <c r="D399" s="245" t="s">
        <v>1199</v>
      </c>
      <c r="E399" s="246" t="s">
        <v>1200</v>
      </c>
      <c r="F399" s="246" t="s">
        <v>677</v>
      </c>
      <c r="G399" s="253"/>
      <c r="H399" s="246" t="s">
        <v>140</v>
      </c>
      <c r="I399" s="247">
        <v>68.83</v>
      </c>
    </row>
    <row r="400" spans="1:9" ht="17" customHeight="1" x14ac:dyDescent="0.25">
      <c r="A400" s="239">
        <v>381</v>
      </c>
      <c r="B400" s="239">
        <v>8670</v>
      </c>
      <c r="C400" s="240" t="s">
        <v>1201</v>
      </c>
      <c r="D400" s="241" t="s">
        <v>1202</v>
      </c>
      <c r="E400" s="261"/>
      <c r="F400" s="242" t="s">
        <v>833</v>
      </c>
      <c r="G400" s="261"/>
      <c r="H400" s="242" t="s">
        <v>140</v>
      </c>
      <c r="I400" s="243">
        <v>27.14</v>
      </c>
    </row>
    <row r="401" spans="1:9" ht="16.5" customHeight="1" x14ac:dyDescent="0.25">
      <c r="A401" s="254">
        <v>382</v>
      </c>
      <c r="B401" s="254">
        <v>8671</v>
      </c>
      <c r="C401" s="255" t="s">
        <v>1201</v>
      </c>
      <c r="D401" s="256" t="s">
        <v>1203</v>
      </c>
      <c r="E401" s="259"/>
      <c r="F401" s="257" t="s">
        <v>233</v>
      </c>
      <c r="G401" s="259"/>
      <c r="H401" s="257" t="s">
        <v>140</v>
      </c>
      <c r="I401" s="258">
        <v>48.77</v>
      </c>
    </row>
    <row r="402" spans="1:9" ht="9" customHeight="1" x14ac:dyDescent="0.3">
      <c r="A402" s="248">
        <v>383</v>
      </c>
      <c r="B402" s="248">
        <v>8672</v>
      </c>
      <c r="C402" s="249" t="s">
        <v>1204</v>
      </c>
      <c r="D402" s="249" t="s">
        <v>1205</v>
      </c>
      <c r="E402" s="252"/>
      <c r="F402" s="250" t="s">
        <v>1206</v>
      </c>
      <c r="G402" s="252"/>
      <c r="H402" s="250" t="s">
        <v>140</v>
      </c>
      <c r="I402" s="251">
        <v>135.30000000000001</v>
      </c>
    </row>
    <row r="403" spans="1:9" ht="17" customHeight="1" x14ac:dyDescent="0.25">
      <c r="A403" s="254">
        <v>384</v>
      </c>
      <c r="B403" s="257" t="s">
        <v>1207</v>
      </c>
      <c r="C403" s="255" t="s">
        <v>785</v>
      </c>
      <c r="D403" s="255" t="s">
        <v>1208</v>
      </c>
      <c r="E403" s="257" t="s">
        <v>1209</v>
      </c>
      <c r="F403" s="257" t="s">
        <v>1210</v>
      </c>
      <c r="G403" s="259"/>
      <c r="H403" s="257" t="s">
        <v>140</v>
      </c>
      <c r="I403" s="258">
        <v>73.66</v>
      </c>
    </row>
    <row r="404" spans="1:9" ht="9" customHeight="1" x14ac:dyDescent="0.3">
      <c r="A404" s="248">
        <v>385</v>
      </c>
      <c r="B404" s="248">
        <v>8680</v>
      </c>
      <c r="C404" s="249" t="s">
        <v>1211</v>
      </c>
      <c r="D404" s="249" t="s">
        <v>118</v>
      </c>
      <c r="E404" s="250" t="s">
        <v>1212</v>
      </c>
      <c r="F404" s="250" t="s">
        <v>1075</v>
      </c>
      <c r="G404" s="252"/>
      <c r="H404" s="250" t="s">
        <v>140</v>
      </c>
      <c r="I404" s="251">
        <v>104.96</v>
      </c>
    </row>
    <row r="405" spans="1:9" ht="8.25" customHeight="1" x14ac:dyDescent="0.3">
      <c r="A405" s="244">
        <v>386</v>
      </c>
      <c r="B405" s="244">
        <v>8681</v>
      </c>
      <c r="C405" s="245" t="s">
        <v>1213</v>
      </c>
      <c r="D405" s="245" t="s">
        <v>1214</v>
      </c>
      <c r="E405" s="253"/>
      <c r="F405" s="246" t="s">
        <v>1072</v>
      </c>
      <c r="G405" s="253"/>
      <c r="H405" s="246" t="s">
        <v>140</v>
      </c>
      <c r="I405" s="247">
        <v>173.47</v>
      </c>
    </row>
    <row r="406" spans="1:9" ht="8.25" customHeight="1" x14ac:dyDescent="0.3">
      <c r="A406" s="248">
        <v>387</v>
      </c>
      <c r="B406" s="248">
        <v>8682</v>
      </c>
      <c r="C406" s="249" t="s">
        <v>1215</v>
      </c>
      <c r="D406" s="249" t="s">
        <v>1216</v>
      </c>
      <c r="E406" s="252"/>
      <c r="F406" s="250" t="s">
        <v>584</v>
      </c>
      <c r="G406" s="252"/>
      <c r="H406" s="250" t="s">
        <v>140</v>
      </c>
      <c r="I406" s="251">
        <v>163.55000000000001</v>
      </c>
    </row>
    <row r="407" spans="1:9" ht="9" customHeight="1" x14ac:dyDescent="0.3">
      <c r="A407" s="244">
        <v>388</v>
      </c>
      <c r="B407" s="244">
        <v>8683</v>
      </c>
      <c r="C407" s="245" t="s">
        <v>1217</v>
      </c>
      <c r="D407" s="245" t="s">
        <v>1218</v>
      </c>
      <c r="E407" s="253"/>
      <c r="F407" s="246" t="s">
        <v>453</v>
      </c>
      <c r="G407" s="253"/>
      <c r="H407" s="246" t="s">
        <v>140</v>
      </c>
      <c r="I407" s="247">
        <v>147.82</v>
      </c>
    </row>
    <row r="408" spans="1:9" ht="8.25" customHeight="1" x14ac:dyDescent="0.3">
      <c r="A408" s="248">
        <v>389</v>
      </c>
      <c r="B408" s="248">
        <v>8684</v>
      </c>
      <c r="C408" s="249" t="s">
        <v>1219</v>
      </c>
      <c r="D408" s="249" t="s">
        <v>1220</v>
      </c>
      <c r="E408" s="252"/>
      <c r="F408" s="250" t="s">
        <v>155</v>
      </c>
      <c r="G408" s="249" t="s">
        <v>1221</v>
      </c>
      <c r="H408" s="250" t="s">
        <v>140</v>
      </c>
      <c r="I408" s="251">
        <v>220.55</v>
      </c>
    </row>
    <row r="409" spans="1:9" ht="17" customHeight="1" x14ac:dyDescent="0.25">
      <c r="A409" s="254">
        <v>390</v>
      </c>
      <c r="B409" s="254">
        <v>8685</v>
      </c>
      <c r="C409" s="255" t="s">
        <v>1222</v>
      </c>
      <c r="D409" s="256" t="s">
        <v>1223</v>
      </c>
      <c r="E409" s="259"/>
      <c r="F409" s="257" t="s">
        <v>593</v>
      </c>
      <c r="G409" s="259"/>
      <c r="H409" s="257" t="s">
        <v>140</v>
      </c>
      <c r="I409" s="258">
        <v>190.81</v>
      </c>
    </row>
    <row r="410" spans="1:9" ht="8.25" customHeight="1" x14ac:dyDescent="0.3">
      <c r="A410" s="248">
        <v>391</v>
      </c>
      <c r="B410" s="248">
        <v>8686</v>
      </c>
      <c r="C410" s="249" t="s">
        <v>1224</v>
      </c>
      <c r="D410" s="249" t="s">
        <v>1225</v>
      </c>
      <c r="E410" s="252"/>
      <c r="F410" s="250" t="s">
        <v>299</v>
      </c>
      <c r="G410" s="252"/>
      <c r="H410" s="250" t="s">
        <v>140</v>
      </c>
      <c r="I410" s="251">
        <v>162.93</v>
      </c>
    </row>
    <row r="411" spans="1:9" ht="9" customHeight="1" x14ac:dyDescent="0.3">
      <c r="A411" s="244">
        <v>392</v>
      </c>
      <c r="B411" s="244">
        <v>8687</v>
      </c>
      <c r="C411" s="245" t="s">
        <v>1226</v>
      </c>
      <c r="D411" s="245" t="s">
        <v>1227</v>
      </c>
      <c r="E411" s="253"/>
      <c r="F411" s="246" t="s">
        <v>149</v>
      </c>
      <c r="G411" s="253"/>
      <c r="H411" s="246" t="s">
        <v>140</v>
      </c>
      <c r="I411" s="247">
        <v>141.87</v>
      </c>
    </row>
    <row r="412" spans="1:9" ht="8.25" customHeight="1" x14ac:dyDescent="0.3">
      <c r="A412" s="248">
        <v>393</v>
      </c>
      <c r="B412" s="248">
        <v>8688</v>
      </c>
      <c r="C412" s="249" t="s">
        <v>1228</v>
      </c>
      <c r="D412" s="249" t="s">
        <v>1229</v>
      </c>
      <c r="E412" s="252"/>
      <c r="F412" s="250" t="s">
        <v>1230</v>
      </c>
      <c r="G412" s="252"/>
      <c r="H412" s="250" t="s">
        <v>140</v>
      </c>
      <c r="I412" s="251">
        <v>128.24</v>
      </c>
    </row>
    <row r="413" spans="1:9" ht="9" customHeight="1" x14ac:dyDescent="0.3">
      <c r="A413" s="244">
        <v>394</v>
      </c>
      <c r="B413" s="244">
        <v>8689</v>
      </c>
      <c r="C413" s="245" t="s">
        <v>1231</v>
      </c>
      <c r="D413" s="245" t="s">
        <v>1232</v>
      </c>
      <c r="E413" s="253"/>
      <c r="F413" s="246" t="s">
        <v>605</v>
      </c>
      <c r="G413" s="253"/>
      <c r="H413" s="246" t="s">
        <v>140</v>
      </c>
      <c r="I413" s="247">
        <v>97.88</v>
      </c>
    </row>
    <row r="414" spans="1:9" ht="8.25" customHeight="1" x14ac:dyDescent="0.3">
      <c r="A414" s="248">
        <v>395</v>
      </c>
      <c r="B414" s="248">
        <v>8690</v>
      </c>
      <c r="C414" s="249" t="s">
        <v>1219</v>
      </c>
      <c r="D414" s="252"/>
      <c r="E414" s="252"/>
      <c r="F414" s="250" t="s">
        <v>608</v>
      </c>
      <c r="G414" s="252"/>
      <c r="H414" s="250" t="s">
        <v>140</v>
      </c>
      <c r="I414" s="251">
        <v>87.14</v>
      </c>
    </row>
    <row r="415" spans="1:9" ht="8.25" customHeight="1" x14ac:dyDescent="0.3">
      <c r="A415" s="244">
        <v>396</v>
      </c>
      <c r="B415" s="244">
        <v>8691</v>
      </c>
      <c r="C415" s="245" t="s">
        <v>1219</v>
      </c>
      <c r="D415" s="253"/>
      <c r="E415" s="253"/>
      <c r="F415" s="246" t="s">
        <v>608</v>
      </c>
      <c r="G415" s="253"/>
      <c r="H415" s="246" t="s">
        <v>140</v>
      </c>
      <c r="I415" s="247">
        <v>92.4</v>
      </c>
    </row>
    <row r="416" spans="1:9" ht="9" customHeight="1" x14ac:dyDescent="0.3">
      <c r="A416" s="248">
        <v>397</v>
      </c>
      <c r="B416" s="248">
        <v>8692</v>
      </c>
      <c r="C416" s="249" t="s">
        <v>1219</v>
      </c>
      <c r="D416" s="252"/>
      <c r="E416" s="252"/>
      <c r="F416" s="250" t="s">
        <v>613</v>
      </c>
      <c r="G416" s="252"/>
      <c r="H416" s="250" t="s">
        <v>140</v>
      </c>
      <c r="I416" s="251">
        <v>100.49</v>
      </c>
    </row>
    <row r="417" spans="1:9" ht="8.25" customHeight="1" x14ac:dyDescent="0.3">
      <c r="A417" s="244">
        <v>398</v>
      </c>
      <c r="B417" s="244">
        <v>8693</v>
      </c>
      <c r="C417" s="245" t="s">
        <v>1219</v>
      </c>
      <c r="D417" s="253"/>
      <c r="E417" s="253"/>
      <c r="F417" s="246" t="s">
        <v>138</v>
      </c>
      <c r="G417" s="253"/>
      <c r="H417" s="246" t="s">
        <v>140</v>
      </c>
      <c r="I417" s="247">
        <v>104.13</v>
      </c>
    </row>
    <row r="418" spans="1:9" ht="9" customHeight="1" x14ac:dyDescent="0.3">
      <c r="A418" s="248">
        <v>399</v>
      </c>
      <c r="B418" s="248">
        <v>8694</v>
      </c>
      <c r="C418" s="249" t="s">
        <v>1233</v>
      </c>
      <c r="D418" s="252"/>
      <c r="E418" s="252"/>
      <c r="F418" s="250" t="s">
        <v>1234</v>
      </c>
      <c r="G418" s="252"/>
      <c r="H418" s="250" t="s">
        <v>140</v>
      </c>
      <c r="I418" s="251">
        <v>149.91999999999999</v>
      </c>
    </row>
    <row r="419" spans="1:9" ht="8.25" customHeight="1" x14ac:dyDescent="0.3">
      <c r="A419" s="244">
        <v>400</v>
      </c>
      <c r="B419" s="244">
        <v>8695</v>
      </c>
      <c r="C419" s="245" t="s">
        <v>1233</v>
      </c>
      <c r="D419" s="253"/>
      <c r="E419" s="253"/>
      <c r="F419" s="246" t="s">
        <v>524</v>
      </c>
      <c r="G419" s="253"/>
      <c r="H419" s="246" t="s">
        <v>140</v>
      </c>
      <c r="I419" s="247">
        <v>181.43</v>
      </c>
    </row>
    <row r="420" spans="1:9" ht="8.25" customHeight="1" x14ac:dyDescent="0.3">
      <c r="A420" s="248">
        <v>401</v>
      </c>
      <c r="B420" s="248">
        <v>8696</v>
      </c>
      <c r="C420" s="249" t="s">
        <v>1219</v>
      </c>
      <c r="D420" s="252"/>
      <c r="E420" s="252"/>
      <c r="F420" s="250" t="s">
        <v>1235</v>
      </c>
      <c r="G420" s="252"/>
      <c r="H420" s="250" t="s">
        <v>140</v>
      </c>
      <c r="I420" s="251">
        <v>119.39</v>
      </c>
    </row>
    <row r="421" spans="1:9" ht="9" customHeight="1" x14ac:dyDescent="0.3">
      <c r="A421" s="244">
        <v>402</v>
      </c>
      <c r="B421" s="244">
        <v>8697</v>
      </c>
      <c r="C421" s="245" t="s">
        <v>1236</v>
      </c>
      <c r="D421" s="245" t="s">
        <v>1237</v>
      </c>
      <c r="E421" s="253"/>
      <c r="F421" s="246" t="s">
        <v>643</v>
      </c>
      <c r="G421" s="253"/>
      <c r="H421" s="246" t="s">
        <v>140</v>
      </c>
      <c r="I421" s="247">
        <v>148.07</v>
      </c>
    </row>
    <row r="422" spans="1:9" ht="8.25" customHeight="1" x14ac:dyDescent="0.3">
      <c r="A422" s="248">
        <v>403</v>
      </c>
      <c r="B422" s="248">
        <v>8698</v>
      </c>
      <c r="C422" s="249" t="s">
        <v>1238</v>
      </c>
      <c r="D422" s="249" t="s">
        <v>1239</v>
      </c>
      <c r="E422" s="252"/>
      <c r="F422" s="250" t="s">
        <v>161</v>
      </c>
      <c r="G422" s="252"/>
      <c r="H422" s="250" t="s">
        <v>140</v>
      </c>
      <c r="I422" s="251">
        <v>127.21</v>
      </c>
    </row>
    <row r="423" spans="1:9" ht="9" customHeight="1" x14ac:dyDescent="0.3">
      <c r="A423" s="244">
        <v>404</v>
      </c>
      <c r="B423" s="244">
        <v>8699</v>
      </c>
      <c r="C423" s="245" t="s">
        <v>1240</v>
      </c>
      <c r="D423" s="245" t="s">
        <v>1241</v>
      </c>
      <c r="E423" s="253"/>
      <c r="F423" s="246" t="s">
        <v>1242</v>
      </c>
      <c r="G423" s="253"/>
      <c r="H423" s="246" t="s">
        <v>140</v>
      </c>
      <c r="I423" s="247">
        <v>156.74</v>
      </c>
    </row>
    <row r="424" spans="1:9" ht="8.25" customHeight="1" x14ac:dyDescent="0.3">
      <c r="A424" s="248">
        <v>405</v>
      </c>
      <c r="B424" s="248">
        <v>8700</v>
      </c>
      <c r="C424" s="249" t="s">
        <v>1243</v>
      </c>
      <c r="D424" s="249" t="s">
        <v>1244</v>
      </c>
      <c r="E424" s="252"/>
      <c r="F424" s="250" t="s">
        <v>318</v>
      </c>
      <c r="G424" s="252"/>
      <c r="H424" s="250" t="s">
        <v>140</v>
      </c>
      <c r="I424" s="251">
        <v>32.35</v>
      </c>
    </row>
    <row r="425" spans="1:9" ht="8.25" customHeight="1" x14ac:dyDescent="0.3">
      <c r="A425" s="244">
        <v>406</v>
      </c>
      <c r="B425" s="244">
        <v>8701</v>
      </c>
      <c r="C425" s="245" t="s">
        <v>1243</v>
      </c>
      <c r="D425" s="245" t="s">
        <v>1245</v>
      </c>
      <c r="E425" s="253"/>
      <c r="F425" s="246" t="s">
        <v>833</v>
      </c>
      <c r="G425" s="253"/>
      <c r="H425" s="246" t="s">
        <v>140</v>
      </c>
      <c r="I425" s="247">
        <v>47.12</v>
      </c>
    </row>
    <row r="426" spans="1:9" ht="9" customHeight="1" x14ac:dyDescent="0.3">
      <c r="A426" s="248">
        <v>407</v>
      </c>
      <c r="B426" s="250" t="s">
        <v>1246</v>
      </c>
      <c r="C426" s="249" t="s">
        <v>1243</v>
      </c>
      <c r="D426" s="249" t="s">
        <v>1247</v>
      </c>
      <c r="E426" s="252"/>
      <c r="F426" s="250" t="s">
        <v>318</v>
      </c>
      <c r="G426" s="252"/>
      <c r="H426" s="250" t="s">
        <v>140</v>
      </c>
      <c r="I426" s="251">
        <v>35.58</v>
      </c>
    </row>
    <row r="427" spans="1:9" ht="8.25" customHeight="1" x14ac:dyDescent="0.3">
      <c r="A427" s="244">
        <v>408</v>
      </c>
      <c r="B427" s="244">
        <v>8702</v>
      </c>
      <c r="C427" s="245" t="s">
        <v>1243</v>
      </c>
      <c r="D427" s="245" t="s">
        <v>1248</v>
      </c>
      <c r="E427" s="253"/>
      <c r="F427" s="246" t="s">
        <v>1249</v>
      </c>
      <c r="G427" s="253"/>
      <c r="H427" s="246" t="s">
        <v>140</v>
      </c>
      <c r="I427" s="247">
        <v>40.299999999999997</v>
      </c>
    </row>
    <row r="428" spans="1:9" ht="9" customHeight="1" x14ac:dyDescent="0.3">
      <c r="A428" s="248">
        <v>409</v>
      </c>
      <c r="B428" s="248">
        <v>8703</v>
      </c>
      <c r="C428" s="249" t="s">
        <v>1243</v>
      </c>
      <c r="D428" s="249" t="s">
        <v>1250</v>
      </c>
      <c r="E428" s="252"/>
      <c r="F428" s="250" t="s">
        <v>335</v>
      </c>
      <c r="G428" s="252"/>
      <c r="H428" s="250" t="s">
        <v>140</v>
      </c>
      <c r="I428" s="251">
        <v>68.31</v>
      </c>
    </row>
    <row r="429" spans="1:9" ht="8.25" customHeight="1" x14ac:dyDescent="0.3">
      <c r="A429" s="244">
        <v>410</v>
      </c>
      <c r="B429" s="244">
        <v>8708</v>
      </c>
      <c r="C429" s="245" t="s">
        <v>1251</v>
      </c>
      <c r="D429" s="245" t="s">
        <v>1252</v>
      </c>
      <c r="E429" s="253"/>
      <c r="F429" s="246" t="s">
        <v>59</v>
      </c>
      <c r="G429" s="253"/>
      <c r="H429" s="246" t="s">
        <v>140</v>
      </c>
      <c r="I429" s="247">
        <v>10.74</v>
      </c>
    </row>
    <row r="430" spans="1:9" ht="8.25" customHeight="1" x14ac:dyDescent="0.3">
      <c r="A430" s="248">
        <v>411</v>
      </c>
      <c r="B430" s="248">
        <v>8709</v>
      </c>
      <c r="C430" s="249" t="s">
        <v>1251</v>
      </c>
      <c r="D430" s="249" t="s">
        <v>1253</v>
      </c>
      <c r="E430" s="252"/>
      <c r="F430" s="250" t="s">
        <v>59</v>
      </c>
      <c r="G430" s="252"/>
      <c r="H430" s="250" t="s">
        <v>140</v>
      </c>
      <c r="I430" s="251">
        <v>12.17</v>
      </c>
    </row>
    <row r="431" spans="1:9" ht="9" customHeight="1" x14ac:dyDescent="0.3">
      <c r="A431" s="244">
        <v>412</v>
      </c>
      <c r="B431" s="244">
        <v>8710</v>
      </c>
      <c r="C431" s="245" t="s">
        <v>1251</v>
      </c>
      <c r="D431" s="253"/>
      <c r="E431" s="253"/>
      <c r="F431" s="244">
        <v>0</v>
      </c>
      <c r="G431" s="253"/>
      <c r="H431" s="246" t="s">
        <v>140</v>
      </c>
      <c r="I431" s="247">
        <v>12.4</v>
      </c>
    </row>
    <row r="432" spans="1:9" ht="8.25" customHeight="1" x14ac:dyDescent="0.3">
      <c r="A432" s="248">
        <v>413</v>
      </c>
      <c r="B432" s="248">
        <v>8711</v>
      </c>
      <c r="C432" s="249" t="s">
        <v>1254</v>
      </c>
      <c r="D432" s="249" t="s">
        <v>1255</v>
      </c>
      <c r="E432" s="252"/>
      <c r="F432" s="250" t="s">
        <v>59</v>
      </c>
      <c r="G432" s="252"/>
      <c r="H432" s="250" t="s">
        <v>140</v>
      </c>
      <c r="I432" s="251">
        <v>2.87</v>
      </c>
    </row>
    <row r="433" spans="1:9" ht="9" customHeight="1" x14ac:dyDescent="0.3">
      <c r="A433" s="244">
        <v>414</v>
      </c>
      <c r="B433" s="246" t="s">
        <v>1256</v>
      </c>
      <c r="C433" s="245" t="s">
        <v>1257</v>
      </c>
      <c r="D433" s="253"/>
      <c r="E433" s="253"/>
      <c r="F433" s="253"/>
      <c r="G433" s="253"/>
      <c r="H433" s="246" t="s">
        <v>140</v>
      </c>
      <c r="I433" s="247">
        <v>17.11</v>
      </c>
    </row>
    <row r="434" spans="1:9" ht="16.5" customHeight="1" x14ac:dyDescent="0.25">
      <c r="A434" s="239">
        <v>415</v>
      </c>
      <c r="B434" s="242" t="s">
        <v>1258</v>
      </c>
      <c r="C434" s="240" t="s">
        <v>1257</v>
      </c>
      <c r="D434" s="241" t="s">
        <v>1259</v>
      </c>
      <c r="E434" s="261"/>
      <c r="F434" s="242" t="s">
        <v>264</v>
      </c>
      <c r="G434" s="261"/>
      <c r="H434" s="242" t="s">
        <v>140</v>
      </c>
      <c r="I434" s="243">
        <v>104.82</v>
      </c>
    </row>
    <row r="435" spans="1:9" ht="9" customHeight="1" x14ac:dyDescent="0.25">
      <c r="A435" s="573">
        <v>416</v>
      </c>
      <c r="B435" s="573">
        <v>8712</v>
      </c>
      <c r="C435" s="575" t="s">
        <v>1260</v>
      </c>
      <c r="D435" s="280" t="s">
        <v>1261</v>
      </c>
      <c r="E435" s="577" t="s">
        <v>692</v>
      </c>
      <c r="F435" s="579"/>
      <c r="G435" s="575" t="s">
        <v>360</v>
      </c>
      <c r="H435" s="581" t="s">
        <v>140</v>
      </c>
      <c r="I435" s="569">
        <v>20.62</v>
      </c>
    </row>
    <row r="436" spans="1:9" ht="8.25" customHeight="1" x14ac:dyDescent="0.25">
      <c r="A436" s="574"/>
      <c r="B436" s="574"/>
      <c r="C436" s="576"/>
      <c r="D436" s="281" t="s">
        <v>1262</v>
      </c>
      <c r="E436" s="578"/>
      <c r="F436" s="580"/>
      <c r="G436" s="576"/>
      <c r="H436" s="582"/>
      <c r="I436" s="570"/>
    </row>
    <row r="437" spans="1:9" ht="8.25" customHeight="1" x14ac:dyDescent="0.3">
      <c r="A437" s="232"/>
      <c r="B437" s="233" t="s">
        <v>125</v>
      </c>
      <c r="C437" s="233" t="s">
        <v>126</v>
      </c>
      <c r="D437" s="233" t="s">
        <v>122</v>
      </c>
      <c r="E437" s="233" t="s">
        <v>127</v>
      </c>
      <c r="F437" s="233" t="s">
        <v>128</v>
      </c>
      <c r="G437" s="233" t="s">
        <v>129</v>
      </c>
      <c r="H437" s="233" t="s">
        <v>130</v>
      </c>
      <c r="I437" s="233" t="s">
        <v>131</v>
      </c>
    </row>
    <row r="438" spans="1:9" ht="12" customHeight="1" x14ac:dyDescent="0.3">
      <c r="A438" s="235"/>
      <c r="B438" s="236" t="s">
        <v>132</v>
      </c>
      <c r="C438" s="236" t="s">
        <v>74</v>
      </c>
      <c r="D438" s="237" t="s">
        <v>133</v>
      </c>
      <c r="E438" s="282" t="s">
        <v>76</v>
      </c>
      <c r="F438" s="236" t="s">
        <v>7</v>
      </c>
      <c r="G438" s="236" t="s">
        <v>75</v>
      </c>
      <c r="H438" s="236" t="s">
        <v>15</v>
      </c>
      <c r="I438" s="238" t="s">
        <v>134</v>
      </c>
    </row>
    <row r="439" spans="1:9" ht="8.25" customHeight="1" x14ac:dyDescent="0.25">
      <c r="A439" s="553">
        <v>417</v>
      </c>
      <c r="B439" s="553">
        <v>8713</v>
      </c>
      <c r="C439" s="555" t="s">
        <v>1260</v>
      </c>
      <c r="D439" s="268" t="s">
        <v>1263</v>
      </c>
      <c r="E439" s="557" t="s">
        <v>694</v>
      </c>
      <c r="F439" s="559"/>
      <c r="G439" s="555" t="s">
        <v>360</v>
      </c>
      <c r="H439" s="561" t="s">
        <v>140</v>
      </c>
      <c r="I439" s="563">
        <v>27.42</v>
      </c>
    </row>
    <row r="440" spans="1:9" ht="9" customHeight="1" x14ac:dyDescent="0.25">
      <c r="A440" s="554"/>
      <c r="B440" s="554"/>
      <c r="C440" s="556"/>
      <c r="D440" s="269" t="s">
        <v>1264</v>
      </c>
      <c r="E440" s="558"/>
      <c r="F440" s="560"/>
      <c r="G440" s="556"/>
      <c r="H440" s="562"/>
      <c r="I440" s="564"/>
    </row>
    <row r="441" spans="1:9" ht="8.25" customHeight="1" x14ac:dyDescent="0.3">
      <c r="A441" s="244">
        <v>418</v>
      </c>
      <c r="B441" s="244">
        <v>8714</v>
      </c>
      <c r="C441" s="245" t="s">
        <v>1265</v>
      </c>
      <c r="D441" s="245" t="s">
        <v>1266</v>
      </c>
      <c r="E441" s="253"/>
      <c r="F441" s="246" t="s">
        <v>1150</v>
      </c>
      <c r="G441" s="253"/>
      <c r="H441" s="246" t="s">
        <v>140</v>
      </c>
      <c r="I441" s="247">
        <v>32.81</v>
      </c>
    </row>
    <row r="442" spans="1:9" ht="8.25" customHeight="1" x14ac:dyDescent="0.25">
      <c r="A442" s="553">
        <v>419</v>
      </c>
      <c r="B442" s="565" t="s">
        <v>1267</v>
      </c>
      <c r="C442" s="268" t="s">
        <v>1268</v>
      </c>
      <c r="D442" s="555" t="s">
        <v>704</v>
      </c>
      <c r="E442" s="567" t="s">
        <v>1269</v>
      </c>
      <c r="F442" s="567" t="s">
        <v>264</v>
      </c>
      <c r="G442" s="555" t="s">
        <v>1270</v>
      </c>
      <c r="H442" s="561" t="s">
        <v>140</v>
      </c>
      <c r="I442" s="551">
        <v>0.32</v>
      </c>
    </row>
    <row r="443" spans="1:9" ht="9" customHeight="1" x14ac:dyDescent="0.25">
      <c r="A443" s="554"/>
      <c r="B443" s="566"/>
      <c r="C443" s="269" t="s">
        <v>1271</v>
      </c>
      <c r="D443" s="556"/>
      <c r="E443" s="568"/>
      <c r="F443" s="568"/>
      <c r="G443" s="556"/>
      <c r="H443" s="562"/>
      <c r="I443" s="552"/>
    </row>
    <row r="444" spans="1:9" ht="8.25" customHeight="1" x14ac:dyDescent="0.3">
      <c r="A444" s="244">
        <v>420</v>
      </c>
      <c r="B444" s="246" t="s">
        <v>1272</v>
      </c>
      <c r="C444" s="245" t="s">
        <v>1273</v>
      </c>
      <c r="D444" s="253"/>
      <c r="E444" s="246" t="s">
        <v>1274</v>
      </c>
      <c r="F444" s="246" t="s">
        <v>264</v>
      </c>
      <c r="G444" s="253"/>
      <c r="H444" s="246" t="s">
        <v>140</v>
      </c>
      <c r="I444" s="247">
        <v>107.72</v>
      </c>
    </row>
    <row r="445" spans="1:9" ht="9" customHeight="1" x14ac:dyDescent="0.3">
      <c r="A445" s="248">
        <v>421</v>
      </c>
      <c r="B445" s="250" t="s">
        <v>1275</v>
      </c>
      <c r="C445" s="249" t="s">
        <v>1265</v>
      </c>
      <c r="D445" s="252"/>
      <c r="E445" s="273" t="s">
        <v>1276</v>
      </c>
      <c r="F445" s="250" t="s">
        <v>264</v>
      </c>
      <c r="G445" s="252"/>
      <c r="H445" s="250" t="s">
        <v>140</v>
      </c>
      <c r="I445" s="251">
        <v>109.97</v>
      </c>
    </row>
    <row r="446" spans="1:9" ht="8.25" customHeight="1" x14ac:dyDescent="0.3">
      <c r="A446" s="244">
        <v>422</v>
      </c>
      <c r="B446" s="246" t="s">
        <v>1277</v>
      </c>
      <c r="C446" s="245" t="s">
        <v>1265</v>
      </c>
      <c r="D446" s="253"/>
      <c r="E446" s="246" t="s">
        <v>1278</v>
      </c>
      <c r="F446" s="246" t="s">
        <v>264</v>
      </c>
      <c r="G446" s="253"/>
      <c r="H446" s="246" t="s">
        <v>140</v>
      </c>
      <c r="I446" s="247">
        <v>97.76</v>
      </c>
    </row>
    <row r="447" spans="1:9" ht="8.25" customHeight="1" x14ac:dyDescent="0.3">
      <c r="A447" s="248">
        <v>423</v>
      </c>
      <c r="B447" s="248">
        <v>8715</v>
      </c>
      <c r="C447" s="249" t="s">
        <v>1279</v>
      </c>
      <c r="D447" s="249" t="s">
        <v>1280</v>
      </c>
      <c r="E447" s="252"/>
      <c r="F447" s="250" t="s">
        <v>264</v>
      </c>
      <c r="G447" s="252"/>
      <c r="H447" s="250" t="s">
        <v>140</v>
      </c>
      <c r="I447" s="251">
        <v>22.92</v>
      </c>
    </row>
    <row r="448" spans="1:9" ht="9" customHeight="1" x14ac:dyDescent="0.3">
      <c r="A448" s="244">
        <v>424</v>
      </c>
      <c r="B448" s="244">
        <v>8716</v>
      </c>
      <c r="C448" s="245" t="s">
        <v>1281</v>
      </c>
      <c r="D448" s="253"/>
      <c r="E448" s="253"/>
      <c r="F448" s="246" t="s">
        <v>264</v>
      </c>
      <c r="G448" s="253"/>
      <c r="H448" s="246" t="s">
        <v>140</v>
      </c>
      <c r="I448" s="247">
        <v>65.58</v>
      </c>
    </row>
    <row r="449" spans="1:9" ht="8.25" customHeight="1" x14ac:dyDescent="0.3">
      <c r="A449" s="248">
        <v>425</v>
      </c>
      <c r="B449" s="248">
        <v>8717</v>
      </c>
      <c r="C449" s="249" t="s">
        <v>1282</v>
      </c>
      <c r="D449" s="252"/>
      <c r="E449" s="252"/>
      <c r="F449" s="250" t="s">
        <v>264</v>
      </c>
      <c r="G449" s="252"/>
      <c r="H449" s="250" t="s">
        <v>140</v>
      </c>
      <c r="I449" s="251">
        <v>95.06</v>
      </c>
    </row>
    <row r="450" spans="1:9" ht="9" customHeight="1" x14ac:dyDescent="0.3">
      <c r="A450" s="244">
        <v>426</v>
      </c>
      <c r="B450" s="244">
        <v>8718</v>
      </c>
      <c r="C450" s="245" t="s">
        <v>1265</v>
      </c>
      <c r="D450" s="253"/>
      <c r="E450" s="246" t="s">
        <v>1278</v>
      </c>
      <c r="F450" s="246" t="s">
        <v>1283</v>
      </c>
      <c r="G450" s="253"/>
      <c r="H450" s="246" t="s">
        <v>140</v>
      </c>
      <c r="I450" s="247">
        <v>97.76</v>
      </c>
    </row>
    <row r="451" spans="1:9" ht="8.25" customHeight="1" x14ac:dyDescent="0.3">
      <c r="A451" s="248">
        <v>427</v>
      </c>
      <c r="B451" s="248">
        <v>8719</v>
      </c>
      <c r="C451" s="249" t="s">
        <v>1284</v>
      </c>
      <c r="D451" s="249" t="s">
        <v>1285</v>
      </c>
      <c r="E451" s="283" t="s">
        <v>1286</v>
      </c>
      <c r="F451" s="250" t="s">
        <v>908</v>
      </c>
      <c r="G451" s="252"/>
      <c r="H451" s="250" t="s">
        <v>140</v>
      </c>
      <c r="I451" s="251">
        <v>8.3800000000000008</v>
      </c>
    </row>
    <row r="452" spans="1:9" ht="8.25" customHeight="1" x14ac:dyDescent="0.3">
      <c r="A452" s="244">
        <v>428</v>
      </c>
      <c r="B452" s="244">
        <v>8720</v>
      </c>
      <c r="C452" s="245" t="s">
        <v>1287</v>
      </c>
      <c r="D452" s="245" t="s">
        <v>1288</v>
      </c>
      <c r="E452" s="246" t="s">
        <v>1289</v>
      </c>
      <c r="F452" s="246" t="s">
        <v>1249</v>
      </c>
      <c r="G452" s="253"/>
      <c r="H452" s="246" t="s">
        <v>140</v>
      </c>
      <c r="I452" s="247">
        <v>55.98</v>
      </c>
    </row>
    <row r="453" spans="1:9" ht="9" customHeight="1" x14ac:dyDescent="0.3">
      <c r="A453" s="248">
        <v>429</v>
      </c>
      <c r="B453" s="248">
        <v>8721</v>
      </c>
      <c r="C453" s="249" t="s">
        <v>1287</v>
      </c>
      <c r="D453" s="249" t="s">
        <v>1290</v>
      </c>
      <c r="E453" s="250" t="s">
        <v>1291</v>
      </c>
      <c r="F453" s="250" t="s">
        <v>1292</v>
      </c>
      <c r="G453" s="252"/>
      <c r="H453" s="250" t="s">
        <v>140</v>
      </c>
      <c r="I453" s="251">
        <v>74.83</v>
      </c>
    </row>
    <row r="454" spans="1:9" ht="8.25" customHeight="1" x14ac:dyDescent="0.3">
      <c r="A454" s="244">
        <v>430</v>
      </c>
      <c r="B454" s="244">
        <v>8722</v>
      </c>
      <c r="C454" s="245" t="s">
        <v>1287</v>
      </c>
      <c r="D454" s="245" t="s">
        <v>1293</v>
      </c>
      <c r="E454" s="246" t="s">
        <v>1294</v>
      </c>
      <c r="F454" s="246" t="s">
        <v>643</v>
      </c>
      <c r="G454" s="253"/>
      <c r="H454" s="246" t="s">
        <v>140</v>
      </c>
      <c r="I454" s="247">
        <v>94.94</v>
      </c>
    </row>
    <row r="455" spans="1:9" ht="9" customHeight="1" x14ac:dyDescent="0.3">
      <c r="A455" s="248">
        <v>431</v>
      </c>
      <c r="B455" s="248">
        <v>8723</v>
      </c>
      <c r="C455" s="249" t="s">
        <v>1287</v>
      </c>
      <c r="D455" s="252"/>
      <c r="E455" s="250" t="s">
        <v>1295</v>
      </c>
      <c r="F455" s="250" t="s">
        <v>643</v>
      </c>
      <c r="G455" s="252"/>
      <c r="H455" s="250" t="s">
        <v>140</v>
      </c>
      <c r="I455" s="251">
        <v>96.03</v>
      </c>
    </row>
    <row r="456" spans="1:9" ht="8.25" customHeight="1" x14ac:dyDescent="0.3">
      <c r="A456" s="244">
        <v>432</v>
      </c>
      <c r="B456" s="244">
        <v>8724</v>
      </c>
      <c r="C456" s="245" t="s">
        <v>1296</v>
      </c>
      <c r="D456" s="245" t="s">
        <v>1297</v>
      </c>
      <c r="E456" s="246" t="s">
        <v>1298</v>
      </c>
      <c r="F456" s="246" t="s">
        <v>1299</v>
      </c>
      <c r="G456" s="253"/>
      <c r="H456" s="246" t="s">
        <v>140</v>
      </c>
      <c r="I456" s="247">
        <v>174.29</v>
      </c>
    </row>
    <row r="457" spans="1:9" ht="8.25" customHeight="1" x14ac:dyDescent="0.3">
      <c r="A457" s="248">
        <v>433</v>
      </c>
      <c r="B457" s="248">
        <v>8725</v>
      </c>
      <c r="C457" s="249" t="s">
        <v>1287</v>
      </c>
      <c r="D457" s="249" t="s">
        <v>1300</v>
      </c>
      <c r="E457" s="250" t="s">
        <v>1301</v>
      </c>
      <c r="F457" s="250" t="s">
        <v>643</v>
      </c>
      <c r="G457" s="252"/>
      <c r="H457" s="250" t="s">
        <v>1143</v>
      </c>
      <c r="I457" s="251">
        <v>117.13</v>
      </c>
    </row>
    <row r="458" spans="1:9" ht="9" customHeight="1" x14ac:dyDescent="0.3">
      <c r="A458" s="244">
        <v>434</v>
      </c>
      <c r="B458" s="244">
        <v>8730</v>
      </c>
      <c r="C458" s="245" t="s">
        <v>1302</v>
      </c>
      <c r="D458" s="253"/>
      <c r="E458" s="253"/>
      <c r="F458" s="246" t="s">
        <v>1303</v>
      </c>
      <c r="G458" s="253"/>
      <c r="H458" s="246" t="s">
        <v>1143</v>
      </c>
      <c r="I458" s="247">
        <v>61.69</v>
      </c>
    </row>
    <row r="459" spans="1:9" ht="8.25" customHeight="1" x14ac:dyDescent="0.3">
      <c r="A459" s="248">
        <v>435</v>
      </c>
      <c r="B459" s="248">
        <v>8731</v>
      </c>
      <c r="C459" s="249" t="s">
        <v>1302</v>
      </c>
      <c r="D459" s="252"/>
      <c r="E459" s="252"/>
      <c r="F459" s="250" t="s">
        <v>1304</v>
      </c>
      <c r="G459" s="252"/>
      <c r="H459" s="250" t="s">
        <v>1143</v>
      </c>
      <c r="I459" s="251">
        <v>70.7</v>
      </c>
    </row>
    <row r="460" spans="1:9" ht="9" customHeight="1" x14ac:dyDescent="0.3">
      <c r="A460" s="244">
        <v>436</v>
      </c>
      <c r="B460" s="244">
        <v>8733</v>
      </c>
      <c r="C460" s="245" t="s">
        <v>1305</v>
      </c>
      <c r="D460" s="253"/>
      <c r="E460" s="253"/>
      <c r="F460" s="246" t="s">
        <v>264</v>
      </c>
      <c r="G460" s="253"/>
      <c r="H460" s="246" t="s">
        <v>1143</v>
      </c>
      <c r="I460" s="247">
        <v>3.8</v>
      </c>
    </row>
    <row r="461" spans="1:9" ht="8.25" customHeight="1" x14ac:dyDescent="0.3">
      <c r="A461" s="248">
        <v>437</v>
      </c>
      <c r="B461" s="248">
        <v>8734</v>
      </c>
      <c r="C461" s="249" t="s">
        <v>1306</v>
      </c>
      <c r="D461" s="249" t="s">
        <v>1307</v>
      </c>
      <c r="E461" s="252"/>
      <c r="F461" s="250" t="s">
        <v>264</v>
      </c>
      <c r="G461" s="252"/>
      <c r="H461" s="250" t="s">
        <v>1143</v>
      </c>
      <c r="I461" s="251">
        <v>5.19</v>
      </c>
    </row>
    <row r="462" spans="1:9" ht="8.25" customHeight="1" x14ac:dyDescent="0.3">
      <c r="A462" s="244">
        <v>438</v>
      </c>
      <c r="B462" s="244">
        <v>8735</v>
      </c>
      <c r="C462" s="245" t="s">
        <v>1308</v>
      </c>
      <c r="D462" s="253"/>
      <c r="E462" s="253"/>
      <c r="F462" s="246" t="s">
        <v>264</v>
      </c>
      <c r="G462" s="253"/>
      <c r="H462" s="246" t="s">
        <v>1143</v>
      </c>
      <c r="I462" s="247">
        <v>4.82</v>
      </c>
    </row>
    <row r="463" spans="1:9" ht="9" customHeight="1" x14ac:dyDescent="0.3">
      <c r="A463" s="248">
        <v>439</v>
      </c>
      <c r="B463" s="248">
        <v>8736</v>
      </c>
      <c r="C463" s="249" t="s">
        <v>1309</v>
      </c>
      <c r="D463" s="249" t="s">
        <v>1310</v>
      </c>
      <c r="E463" s="249" t="s">
        <v>1311</v>
      </c>
      <c r="F463" s="250" t="s">
        <v>329</v>
      </c>
      <c r="G463" s="252"/>
      <c r="H463" s="250" t="s">
        <v>1143</v>
      </c>
      <c r="I463" s="251">
        <v>54.63</v>
      </c>
    </row>
    <row r="464" spans="1:9" ht="8.25" customHeight="1" x14ac:dyDescent="0.3">
      <c r="A464" s="244">
        <v>440</v>
      </c>
      <c r="B464" s="244">
        <v>8744</v>
      </c>
      <c r="C464" s="245" t="s">
        <v>1312</v>
      </c>
      <c r="D464" s="253"/>
      <c r="E464" s="253"/>
      <c r="F464" s="246" t="s">
        <v>240</v>
      </c>
      <c r="G464" s="253"/>
      <c r="H464" s="246" t="s">
        <v>1143</v>
      </c>
      <c r="I464" s="247">
        <v>22.74</v>
      </c>
    </row>
    <row r="465" spans="1:9" ht="9" customHeight="1" x14ac:dyDescent="0.3">
      <c r="A465" s="248">
        <v>441</v>
      </c>
      <c r="B465" s="248">
        <v>8745</v>
      </c>
      <c r="C465" s="249" t="s">
        <v>1313</v>
      </c>
      <c r="D465" s="249" t="s">
        <v>1314</v>
      </c>
      <c r="E465" s="252"/>
      <c r="F465" s="250" t="s">
        <v>196</v>
      </c>
      <c r="G465" s="252"/>
      <c r="H465" s="250" t="s">
        <v>1143</v>
      </c>
      <c r="I465" s="251">
        <v>35.6</v>
      </c>
    </row>
    <row r="466" spans="1:9" ht="8.25" customHeight="1" x14ac:dyDescent="0.3">
      <c r="A466" s="244">
        <v>442</v>
      </c>
      <c r="B466" s="244">
        <v>8746</v>
      </c>
      <c r="C466" s="245" t="s">
        <v>1315</v>
      </c>
      <c r="D466" s="245" t="s">
        <v>1316</v>
      </c>
      <c r="E466" s="253"/>
      <c r="F466" s="246" t="s">
        <v>1317</v>
      </c>
      <c r="G466" s="253"/>
      <c r="H466" s="246" t="s">
        <v>1143</v>
      </c>
      <c r="I466" s="247">
        <v>35.19</v>
      </c>
    </row>
    <row r="467" spans="1:9" ht="17" customHeight="1" x14ac:dyDescent="0.25">
      <c r="A467" s="239">
        <v>443</v>
      </c>
      <c r="B467" s="239">
        <v>8747</v>
      </c>
      <c r="C467" s="240" t="s">
        <v>1315</v>
      </c>
      <c r="D467" s="241" t="s">
        <v>1318</v>
      </c>
      <c r="E467" s="261"/>
      <c r="F467" s="242" t="s">
        <v>1319</v>
      </c>
      <c r="G467" s="261"/>
      <c r="H467" s="242" t="s">
        <v>1143</v>
      </c>
      <c r="I467" s="243">
        <v>40.5</v>
      </c>
    </row>
    <row r="468" spans="1:9" ht="8.25" customHeight="1" x14ac:dyDescent="0.3">
      <c r="A468" s="244">
        <v>444</v>
      </c>
      <c r="B468" s="244">
        <v>8748</v>
      </c>
      <c r="C468" s="245" t="s">
        <v>1320</v>
      </c>
      <c r="D468" s="245" t="s">
        <v>1321</v>
      </c>
      <c r="E468" s="253"/>
      <c r="F468" s="246" t="s">
        <v>1317</v>
      </c>
      <c r="G468" s="253"/>
      <c r="H468" s="246" t="s">
        <v>1143</v>
      </c>
      <c r="I468" s="247">
        <v>26.01</v>
      </c>
    </row>
    <row r="469" spans="1:9" ht="9" customHeight="1" x14ac:dyDescent="0.3">
      <c r="A469" s="248">
        <v>445</v>
      </c>
      <c r="B469" s="248">
        <v>8749</v>
      </c>
      <c r="C469" s="249" t="s">
        <v>1320</v>
      </c>
      <c r="D469" s="249" t="s">
        <v>1322</v>
      </c>
      <c r="E469" s="252"/>
      <c r="F469" s="252"/>
      <c r="G469" s="252"/>
      <c r="H469" s="250" t="s">
        <v>1143</v>
      </c>
      <c r="I469" s="251">
        <v>32.64</v>
      </c>
    </row>
    <row r="470" spans="1:9" ht="8.25" customHeight="1" x14ac:dyDescent="0.3">
      <c r="A470" s="244">
        <v>446</v>
      </c>
      <c r="B470" s="244">
        <v>8750</v>
      </c>
      <c r="C470" s="245" t="s">
        <v>1323</v>
      </c>
      <c r="D470" s="253"/>
      <c r="E470" s="253"/>
      <c r="F470" s="246" t="s">
        <v>143</v>
      </c>
      <c r="G470" s="253"/>
      <c r="H470" s="246" t="s">
        <v>1143</v>
      </c>
      <c r="I470" s="247">
        <v>7.94</v>
      </c>
    </row>
    <row r="471" spans="1:9" ht="8.25" customHeight="1" x14ac:dyDescent="0.3">
      <c r="A471" s="248">
        <v>447</v>
      </c>
      <c r="B471" s="248">
        <v>8753</v>
      </c>
      <c r="C471" s="249" t="s">
        <v>1324</v>
      </c>
      <c r="D471" s="252"/>
      <c r="E471" s="252"/>
      <c r="F471" s="250" t="s">
        <v>138</v>
      </c>
      <c r="G471" s="252"/>
      <c r="H471" s="250" t="s">
        <v>1143</v>
      </c>
      <c r="I471" s="251">
        <v>3.56</v>
      </c>
    </row>
    <row r="472" spans="1:9" ht="9" customHeight="1" x14ac:dyDescent="0.3">
      <c r="A472" s="244">
        <v>448</v>
      </c>
      <c r="B472" s="244">
        <v>8754</v>
      </c>
      <c r="C472" s="245" t="s">
        <v>1325</v>
      </c>
      <c r="D472" s="245" t="s">
        <v>1326</v>
      </c>
      <c r="E472" s="253"/>
      <c r="F472" s="246" t="s">
        <v>1327</v>
      </c>
      <c r="G472" s="253"/>
      <c r="H472" s="246" t="s">
        <v>1143</v>
      </c>
      <c r="I472" s="247">
        <v>79.22</v>
      </c>
    </row>
    <row r="473" spans="1:9" ht="8.25" customHeight="1" x14ac:dyDescent="0.3">
      <c r="A473" s="248">
        <v>449</v>
      </c>
      <c r="B473" s="248">
        <v>8755</v>
      </c>
      <c r="C473" s="249" t="s">
        <v>1328</v>
      </c>
      <c r="D473" s="252"/>
      <c r="E473" s="252"/>
      <c r="F473" s="248">
        <v>0</v>
      </c>
      <c r="G473" s="252"/>
      <c r="H473" s="250" t="s">
        <v>1143</v>
      </c>
      <c r="I473" s="251">
        <v>4.71</v>
      </c>
    </row>
    <row r="474" spans="1:9" ht="9" customHeight="1" x14ac:dyDescent="0.3">
      <c r="A474" s="244">
        <v>450</v>
      </c>
      <c r="B474" s="244">
        <v>8761</v>
      </c>
      <c r="C474" s="245" t="s">
        <v>796</v>
      </c>
      <c r="D474" s="245" t="s">
        <v>1329</v>
      </c>
      <c r="E474" s="253"/>
      <c r="F474" s="246" t="s">
        <v>401</v>
      </c>
      <c r="G474" s="253"/>
      <c r="H474" s="246" t="s">
        <v>1143</v>
      </c>
      <c r="I474" s="247">
        <v>1.47</v>
      </c>
    </row>
    <row r="475" spans="1:9" ht="8.25" customHeight="1" x14ac:dyDescent="0.3">
      <c r="A475" s="248">
        <v>451</v>
      </c>
      <c r="B475" s="248">
        <v>8770</v>
      </c>
      <c r="C475" s="249" t="s">
        <v>1330</v>
      </c>
      <c r="D475" s="249" t="s">
        <v>1331</v>
      </c>
      <c r="E475" s="252"/>
      <c r="F475" s="250" t="s">
        <v>180</v>
      </c>
      <c r="G475" s="252"/>
      <c r="H475" s="250" t="s">
        <v>1143</v>
      </c>
      <c r="I475" s="251">
        <v>5.43</v>
      </c>
    </row>
    <row r="476" spans="1:9" ht="8.25" customHeight="1" x14ac:dyDescent="0.3">
      <c r="A476" s="244">
        <v>452</v>
      </c>
      <c r="B476" s="244">
        <v>8771</v>
      </c>
      <c r="C476" s="245" t="s">
        <v>1330</v>
      </c>
      <c r="D476" s="245" t="s">
        <v>1332</v>
      </c>
      <c r="E476" s="253"/>
      <c r="F476" s="246" t="s">
        <v>372</v>
      </c>
      <c r="G476" s="253"/>
      <c r="H476" s="246" t="s">
        <v>1143</v>
      </c>
      <c r="I476" s="247">
        <v>11.28</v>
      </c>
    </row>
    <row r="477" spans="1:9" ht="9" customHeight="1" x14ac:dyDescent="0.3">
      <c r="A477" s="248">
        <v>453</v>
      </c>
      <c r="B477" s="248">
        <v>8772</v>
      </c>
      <c r="C477" s="249" t="s">
        <v>1330</v>
      </c>
      <c r="D477" s="249" t="s">
        <v>1333</v>
      </c>
      <c r="E477" s="252"/>
      <c r="F477" s="250" t="s">
        <v>1334</v>
      </c>
      <c r="G477" s="252"/>
      <c r="H477" s="250" t="s">
        <v>1143</v>
      </c>
      <c r="I477" s="251">
        <v>19.07</v>
      </c>
    </row>
    <row r="478" spans="1:9" ht="8.25" customHeight="1" x14ac:dyDescent="0.3">
      <c r="A478" s="244">
        <v>454</v>
      </c>
      <c r="B478" s="244">
        <v>8773</v>
      </c>
      <c r="C478" s="245" t="s">
        <v>1330</v>
      </c>
      <c r="D478" s="245" t="s">
        <v>1335</v>
      </c>
      <c r="E478" s="253"/>
      <c r="F478" s="246" t="s">
        <v>1336</v>
      </c>
      <c r="G478" s="253"/>
      <c r="H478" s="246" t="s">
        <v>1143</v>
      </c>
      <c r="I478" s="247">
        <v>15.41</v>
      </c>
    </row>
    <row r="479" spans="1:9" ht="9" customHeight="1" x14ac:dyDescent="0.3">
      <c r="A479" s="248">
        <v>455</v>
      </c>
      <c r="B479" s="248">
        <v>8780</v>
      </c>
      <c r="C479" s="249" t="s">
        <v>1337</v>
      </c>
      <c r="D479" s="249" t="s">
        <v>1338</v>
      </c>
      <c r="E479" s="252"/>
      <c r="F479" s="250" t="s">
        <v>631</v>
      </c>
      <c r="G479" s="252"/>
      <c r="H479" s="250" t="s">
        <v>1143</v>
      </c>
      <c r="I479" s="251">
        <v>37.65</v>
      </c>
    </row>
    <row r="480" spans="1:9" ht="8.25" customHeight="1" x14ac:dyDescent="0.3">
      <c r="A480" s="244">
        <v>456</v>
      </c>
      <c r="B480" s="244">
        <v>8781</v>
      </c>
      <c r="C480" s="245" t="s">
        <v>1337</v>
      </c>
      <c r="D480" s="245" t="s">
        <v>1339</v>
      </c>
      <c r="E480" s="253"/>
      <c r="F480" s="246" t="s">
        <v>222</v>
      </c>
      <c r="G480" s="253"/>
      <c r="H480" s="246" t="s">
        <v>1143</v>
      </c>
      <c r="I480" s="247">
        <v>61.16</v>
      </c>
    </row>
    <row r="481" spans="1:9" ht="17" customHeight="1" x14ac:dyDescent="0.25">
      <c r="A481" s="239">
        <v>457</v>
      </c>
      <c r="B481" s="239">
        <v>8789</v>
      </c>
      <c r="C481" s="240" t="s">
        <v>119</v>
      </c>
      <c r="D481" s="241" t="s">
        <v>1340</v>
      </c>
      <c r="E481" s="261"/>
      <c r="F481" s="242" t="s">
        <v>643</v>
      </c>
      <c r="G481" s="261"/>
      <c r="H481" s="242" t="s">
        <v>1143</v>
      </c>
      <c r="I481" s="243">
        <v>87.02</v>
      </c>
    </row>
    <row r="482" spans="1:9" ht="8.25" customHeight="1" x14ac:dyDescent="0.3">
      <c r="A482" s="244">
        <v>458</v>
      </c>
      <c r="B482" s="244">
        <v>8790</v>
      </c>
      <c r="C482" s="245" t="s">
        <v>119</v>
      </c>
      <c r="D482" s="245" t="s">
        <v>1341</v>
      </c>
      <c r="E482" s="253"/>
      <c r="F482" s="246" t="s">
        <v>1342</v>
      </c>
      <c r="G482" s="253"/>
      <c r="H482" s="246" t="s">
        <v>1143</v>
      </c>
      <c r="I482" s="247">
        <v>57.92</v>
      </c>
    </row>
    <row r="483" spans="1:9" ht="9" customHeight="1" x14ac:dyDescent="0.3">
      <c r="A483" s="248">
        <v>459</v>
      </c>
      <c r="B483" s="248">
        <v>8791</v>
      </c>
      <c r="C483" s="249" t="s">
        <v>119</v>
      </c>
      <c r="D483" s="249" t="s">
        <v>1343</v>
      </c>
      <c r="E483" s="252"/>
      <c r="F483" s="250" t="s">
        <v>1344</v>
      </c>
      <c r="G483" s="252"/>
      <c r="H483" s="250" t="s">
        <v>1143</v>
      </c>
      <c r="I483" s="251">
        <v>70.72</v>
      </c>
    </row>
    <row r="484" spans="1:9" ht="8.25" customHeight="1" x14ac:dyDescent="0.3">
      <c r="A484" s="244">
        <v>460</v>
      </c>
      <c r="B484" s="244">
        <v>8792</v>
      </c>
      <c r="C484" s="245" t="s">
        <v>119</v>
      </c>
      <c r="D484" s="245" t="s">
        <v>1345</v>
      </c>
      <c r="E484" s="253"/>
      <c r="F484" s="246" t="s">
        <v>335</v>
      </c>
      <c r="G484" s="253"/>
      <c r="H484" s="246" t="s">
        <v>1143</v>
      </c>
      <c r="I484" s="247">
        <v>81.91</v>
      </c>
    </row>
    <row r="485" spans="1:9" ht="8.25" customHeight="1" x14ac:dyDescent="0.3">
      <c r="A485" s="248">
        <v>461</v>
      </c>
      <c r="B485" s="248">
        <v>8793</v>
      </c>
      <c r="C485" s="249" t="s">
        <v>1346</v>
      </c>
      <c r="D485" s="249" t="s">
        <v>1347</v>
      </c>
      <c r="E485" s="252"/>
      <c r="F485" s="250" t="s">
        <v>490</v>
      </c>
      <c r="G485" s="252"/>
      <c r="H485" s="250" t="s">
        <v>1143</v>
      </c>
      <c r="I485" s="251">
        <v>80.27</v>
      </c>
    </row>
    <row r="486" spans="1:9" ht="9" customHeight="1" x14ac:dyDescent="0.3">
      <c r="A486" s="244">
        <v>462</v>
      </c>
      <c r="B486" s="244">
        <v>8794</v>
      </c>
      <c r="C486" s="245" t="s">
        <v>1348</v>
      </c>
      <c r="D486" s="245" t="s">
        <v>1349</v>
      </c>
      <c r="E486" s="253"/>
      <c r="F486" s="246" t="s">
        <v>833</v>
      </c>
      <c r="G486" s="253"/>
      <c r="H486" s="246" t="s">
        <v>1143</v>
      </c>
      <c r="I486" s="247">
        <v>28.84</v>
      </c>
    </row>
    <row r="487" spans="1:9" ht="8.25" customHeight="1" x14ac:dyDescent="0.3">
      <c r="A487" s="248">
        <v>463</v>
      </c>
      <c r="B487" s="248">
        <v>8795</v>
      </c>
      <c r="C487" s="249" t="s">
        <v>1350</v>
      </c>
      <c r="D487" s="249" t="s">
        <v>1247</v>
      </c>
      <c r="E487" s="252"/>
      <c r="F487" s="250" t="s">
        <v>335</v>
      </c>
      <c r="G487" s="252"/>
      <c r="H487" s="250" t="s">
        <v>1143</v>
      </c>
      <c r="I487" s="251">
        <v>35.58</v>
      </c>
    </row>
    <row r="488" spans="1:9" ht="9" customHeight="1" x14ac:dyDescent="0.3">
      <c r="A488" s="244">
        <v>464</v>
      </c>
      <c r="B488" s="244">
        <v>8796</v>
      </c>
      <c r="C488" s="245" t="s">
        <v>1351</v>
      </c>
      <c r="D488" s="245" t="s">
        <v>1352</v>
      </c>
      <c r="E488" s="253"/>
      <c r="F488" s="253"/>
      <c r="G488" s="253"/>
      <c r="H488" s="246" t="s">
        <v>1143</v>
      </c>
      <c r="I488" s="247">
        <v>38.94</v>
      </c>
    </row>
    <row r="489" spans="1:9" ht="8.25" customHeight="1" x14ac:dyDescent="0.3">
      <c r="A489" s="248">
        <v>465</v>
      </c>
      <c r="B489" s="248">
        <v>8797</v>
      </c>
      <c r="C489" s="249" t="s">
        <v>1351</v>
      </c>
      <c r="D489" s="249" t="s">
        <v>1353</v>
      </c>
      <c r="E489" s="252"/>
      <c r="F489" s="250" t="s">
        <v>222</v>
      </c>
      <c r="G489" s="252"/>
      <c r="H489" s="250" t="s">
        <v>1143</v>
      </c>
      <c r="I489" s="251">
        <v>54.63</v>
      </c>
    </row>
    <row r="490" spans="1:9" ht="8.25" customHeight="1" x14ac:dyDescent="0.3">
      <c r="A490" s="244">
        <v>466</v>
      </c>
      <c r="B490" s="244">
        <v>8798</v>
      </c>
      <c r="C490" s="245" t="s">
        <v>1346</v>
      </c>
      <c r="D490" s="245" t="s">
        <v>1248</v>
      </c>
      <c r="E490" s="253"/>
      <c r="F490" s="246" t="s">
        <v>196</v>
      </c>
      <c r="G490" s="253"/>
      <c r="H490" s="246" t="s">
        <v>1143</v>
      </c>
      <c r="I490" s="247">
        <v>40.299999999999997</v>
      </c>
    </row>
    <row r="491" spans="1:9" ht="17" customHeight="1" x14ac:dyDescent="0.25">
      <c r="A491" s="239">
        <v>467</v>
      </c>
      <c r="B491" s="239">
        <v>8799</v>
      </c>
      <c r="C491" s="240" t="s">
        <v>1346</v>
      </c>
      <c r="D491" s="249" t="s">
        <v>1354</v>
      </c>
      <c r="E491" s="261"/>
      <c r="F491" s="261"/>
      <c r="G491" s="261"/>
      <c r="H491" s="242" t="s">
        <v>1143</v>
      </c>
      <c r="I491" s="243">
        <v>50.95</v>
      </c>
    </row>
    <row r="492" spans="1:9" ht="8.5" customHeight="1" x14ac:dyDescent="0.3">
      <c r="A492" s="244">
        <v>468</v>
      </c>
      <c r="B492" s="244">
        <v>8800</v>
      </c>
      <c r="C492" s="245" t="s">
        <v>1355</v>
      </c>
      <c r="D492" s="253"/>
      <c r="E492" s="253"/>
      <c r="F492" s="253"/>
      <c r="G492" s="245" t="s">
        <v>1356</v>
      </c>
      <c r="H492" s="246" t="s">
        <v>1357</v>
      </c>
      <c r="I492" s="247">
        <v>0.66</v>
      </c>
    </row>
    <row r="493" spans="1:9" ht="8.25" customHeight="1" x14ac:dyDescent="0.3">
      <c r="A493" s="232"/>
      <c r="B493" s="233" t="s">
        <v>125</v>
      </c>
      <c r="C493" s="233" t="s">
        <v>126</v>
      </c>
      <c r="D493" s="233" t="s">
        <v>122</v>
      </c>
      <c r="E493" s="233" t="s">
        <v>127</v>
      </c>
      <c r="F493" s="233" t="s">
        <v>128</v>
      </c>
      <c r="G493" s="233" t="s">
        <v>129</v>
      </c>
      <c r="H493" s="233" t="s">
        <v>130</v>
      </c>
      <c r="I493" s="233" t="s">
        <v>131</v>
      </c>
    </row>
    <row r="494" spans="1:9" ht="12" customHeight="1" x14ac:dyDescent="0.3">
      <c r="A494" s="235"/>
      <c r="B494" s="236" t="s">
        <v>132</v>
      </c>
      <c r="C494" s="236" t="s">
        <v>74</v>
      </c>
      <c r="D494" s="237" t="s">
        <v>133</v>
      </c>
      <c r="E494" s="236" t="s">
        <v>76</v>
      </c>
      <c r="F494" s="236" t="s">
        <v>7</v>
      </c>
      <c r="G494" s="236" t="s">
        <v>75</v>
      </c>
      <c r="H494" s="236" t="s">
        <v>15</v>
      </c>
      <c r="I494" s="238" t="s">
        <v>134</v>
      </c>
    </row>
    <row r="495" spans="1:9" ht="8.25" customHeight="1" x14ac:dyDescent="0.3">
      <c r="A495" s="248">
        <v>469</v>
      </c>
      <c r="B495" s="248">
        <v>8801</v>
      </c>
      <c r="C495" s="249" t="s">
        <v>1355</v>
      </c>
      <c r="D495" s="249" t="s">
        <v>1358</v>
      </c>
      <c r="E495" s="248">
        <v>160</v>
      </c>
      <c r="F495" s="250" t="s">
        <v>1234</v>
      </c>
      <c r="G495" s="252"/>
      <c r="H495" s="250" t="s">
        <v>1143</v>
      </c>
      <c r="I495" s="251">
        <v>16.68</v>
      </c>
    </row>
    <row r="496" spans="1:9" ht="9" customHeight="1" x14ac:dyDescent="0.3">
      <c r="A496" s="244">
        <v>470</v>
      </c>
      <c r="B496" s="244">
        <v>8802</v>
      </c>
      <c r="C496" s="245" t="s">
        <v>1355</v>
      </c>
      <c r="D496" s="245" t="s">
        <v>1359</v>
      </c>
      <c r="E496" s="244">
        <v>195</v>
      </c>
      <c r="F496" s="246" t="s">
        <v>1360</v>
      </c>
      <c r="G496" s="253"/>
      <c r="H496" s="246" t="s">
        <v>1143</v>
      </c>
      <c r="I496" s="247">
        <v>19.91</v>
      </c>
    </row>
    <row r="497" spans="1:9" ht="8.25" customHeight="1" x14ac:dyDescent="0.3">
      <c r="A497" s="248">
        <v>471</v>
      </c>
      <c r="B497" s="248">
        <v>8803</v>
      </c>
      <c r="C497" s="249" t="s">
        <v>1355</v>
      </c>
      <c r="D497" s="249" t="s">
        <v>1361</v>
      </c>
      <c r="E497" s="248">
        <v>360</v>
      </c>
      <c r="F497" s="250" t="s">
        <v>1362</v>
      </c>
      <c r="G497" s="252"/>
      <c r="H497" s="250" t="s">
        <v>1143</v>
      </c>
      <c r="I497" s="251">
        <v>33.03</v>
      </c>
    </row>
    <row r="498" spans="1:9" ht="8.25" customHeight="1" x14ac:dyDescent="0.3">
      <c r="A498" s="244">
        <v>472</v>
      </c>
      <c r="B498" s="244">
        <v>8804</v>
      </c>
      <c r="C498" s="245" t="s">
        <v>1355</v>
      </c>
      <c r="D498" s="245" t="s">
        <v>1363</v>
      </c>
      <c r="E498" s="244">
        <v>310</v>
      </c>
      <c r="F498" s="246" t="s">
        <v>233</v>
      </c>
      <c r="G498" s="253"/>
      <c r="H498" s="246" t="s">
        <v>1143</v>
      </c>
      <c r="I498" s="247">
        <v>29.56</v>
      </c>
    </row>
    <row r="499" spans="1:9" ht="17" customHeight="1" x14ac:dyDescent="0.25">
      <c r="A499" s="239">
        <v>473</v>
      </c>
      <c r="B499" s="239">
        <v>8805</v>
      </c>
      <c r="C499" s="240" t="s">
        <v>1355</v>
      </c>
      <c r="D499" s="249" t="s">
        <v>1364</v>
      </c>
      <c r="E499" s="239">
        <v>360</v>
      </c>
      <c r="F499" s="242" t="s">
        <v>1362</v>
      </c>
      <c r="G499" s="261"/>
      <c r="H499" s="242" t="s">
        <v>1143</v>
      </c>
      <c r="I499" s="243">
        <v>34.090000000000003</v>
      </c>
    </row>
    <row r="500" spans="1:9" ht="17" customHeight="1" x14ac:dyDescent="0.25">
      <c r="A500" s="254">
        <v>474</v>
      </c>
      <c r="B500" s="254">
        <v>8806</v>
      </c>
      <c r="C500" s="255" t="s">
        <v>1355</v>
      </c>
      <c r="D500" s="245" t="s">
        <v>1365</v>
      </c>
      <c r="E500" s="254">
        <v>160</v>
      </c>
      <c r="F500" s="257" t="s">
        <v>1234</v>
      </c>
      <c r="G500" s="259"/>
      <c r="H500" s="257" t="s">
        <v>1143</v>
      </c>
      <c r="I500" s="258">
        <v>17</v>
      </c>
    </row>
    <row r="501" spans="1:9" ht="17" customHeight="1" x14ac:dyDescent="0.25">
      <c r="A501" s="239">
        <v>475</v>
      </c>
      <c r="B501" s="239">
        <v>8807</v>
      </c>
      <c r="C501" s="240" t="s">
        <v>1355</v>
      </c>
      <c r="D501" s="249" t="s">
        <v>1366</v>
      </c>
      <c r="E501" s="239">
        <v>285</v>
      </c>
      <c r="F501" s="242" t="s">
        <v>1210</v>
      </c>
      <c r="G501" s="261"/>
      <c r="H501" s="242" t="s">
        <v>1143</v>
      </c>
      <c r="I501" s="243">
        <v>27.78</v>
      </c>
    </row>
    <row r="502" spans="1:9" ht="8.25" customHeight="1" x14ac:dyDescent="0.3">
      <c r="A502" s="244">
        <v>476</v>
      </c>
      <c r="B502" s="244">
        <v>8808</v>
      </c>
      <c r="C502" s="245" t="s">
        <v>1355</v>
      </c>
      <c r="D502" s="245" t="s">
        <v>1367</v>
      </c>
      <c r="E502" s="244">
        <v>340</v>
      </c>
      <c r="F502" s="246" t="s">
        <v>1048</v>
      </c>
      <c r="G502" s="253"/>
      <c r="H502" s="246" t="s">
        <v>1143</v>
      </c>
      <c r="I502" s="247">
        <v>31.81</v>
      </c>
    </row>
    <row r="503" spans="1:9" ht="9" customHeight="1" x14ac:dyDescent="0.3">
      <c r="A503" s="248">
        <v>477</v>
      </c>
      <c r="B503" s="248">
        <v>8809</v>
      </c>
      <c r="C503" s="249" t="s">
        <v>1355</v>
      </c>
      <c r="D503" s="249" t="s">
        <v>1368</v>
      </c>
      <c r="E503" s="248">
        <v>360</v>
      </c>
      <c r="F503" s="250" t="s">
        <v>1362</v>
      </c>
      <c r="G503" s="252"/>
      <c r="H503" s="250" t="s">
        <v>1143</v>
      </c>
      <c r="I503" s="251">
        <v>35.450000000000003</v>
      </c>
    </row>
    <row r="504" spans="1:9" ht="8.25" customHeight="1" x14ac:dyDescent="0.3">
      <c r="A504" s="244">
        <v>478</v>
      </c>
      <c r="B504" s="244">
        <v>8810</v>
      </c>
      <c r="C504" s="245" t="s">
        <v>1355</v>
      </c>
      <c r="D504" s="245" t="s">
        <v>1369</v>
      </c>
      <c r="E504" s="244">
        <v>362</v>
      </c>
      <c r="F504" s="246" t="s">
        <v>1370</v>
      </c>
      <c r="G504" s="253"/>
      <c r="H504" s="246" t="s">
        <v>1143</v>
      </c>
      <c r="I504" s="247">
        <v>35.869999999999997</v>
      </c>
    </row>
    <row r="505" spans="1:9" ht="8.25" customHeight="1" x14ac:dyDescent="0.3">
      <c r="A505" s="248">
        <v>479</v>
      </c>
      <c r="B505" s="248">
        <v>8811</v>
      </c>
      <c r="C505" s="249" t="s">
        <v>1355</v>
      </c>
      <c r="D505" s="249" t="s">
        <v>1371</v>
      </c>
      <c r="E505" s="248">
        <v>362</v>
      </c>
      <c r="F505" s="250" t="s">
        <v>1370</v>
      </c>
      <c r="G505" s="252"/>
      <c r="H505" s="250" t="s">
        <v>1143</v>
      </c>
      <c r="I505" s="251">
        <v>36.619999999999997</v>
      </c>
    </row>
    <row r="506" spans="1:9" ht="9" customHeight="1" x14ac:dyDescent="0.3">
      <c r="A506" s="244">
        <v>480</v>
      </c>
      <c r="B506" s="244">
        <v>8820</v>
      </c>
      <c r="C506" s="245" t="s">
        <v>1372</v>
      </c>
      <c r="D506" s="253"/>
      <c r="E506" s="253"/>
      <c r="F506" s="246" t="s">
        <v>264</v>
      </c>
      <c r="G506" s="253"/>
      <c r="H506" s="246" t="s">
        <v>1143</v>
      </c>
      <c r="I506" s="247">
        <v>2.17</v>
      </c>
    </row>
    <row r="507" spans="1:9" ht="8.25" customHeight="1" x14ac:dyDescent="0.3">
      <c r="A507" s="248">
        <v>481</v>
      </c>
      <c r="B507" s="248">
        <v>8821</v>
      </c>
      <c r="C507" s="249" t="s">
        <v>1373</v>
      </c>
      <c r="D507" s="252"/>
      <c r="E507" s="252"/>
      <c r="F507" s="250" t="s">
        <v>264</v>
      </c>
      <c r="G507" s="252"/>
      <c r="H507" s="250" t="s">
        <v>1143</v>
      </c>
      <c r="I507" s="251">
        <v>1.93</v>
      </c>
    </row>
    <row r="508" spans="1:9" ht="9" customHeight="1" x14ac:dyDescent="0.3">
      <c r="A508" s="244">
        <v>482</v>
      </c>
      <c r="B508" s="244">
        <v>8822</v>
      </c>
      <c r="C508" s="245" t="s">
        <v>1374</v>
      </c>
      <c r="D508" s="245" t="s">
        <v>1375</v>
      </c>
      <c r="E508" s="253"/>
      <c r="F508" s="244">
        <v>0</v>
      </c>
      <c r="G508" s="253"/>
      <c r="H508" s="246" t="s">
        <v>1143</v>
      </c>
      <c r="I508" s="247">
        <v>68.930000000000007</v>
      </c>
    </row>
    <row r="509" spans="1:9" ht="8.25" customHeight="1" x14ac:dyDescent="0.3">
      <c r="A509" s="248">
        <v>483</v>
      </c>
      <c r="B509" s="248">
        <v>8823</v>
      </c>
      <c r="C509" s="249" t="s">
        <v>1376</v>
      </c>
      <c r="D509" s="249" t="s">
        <v>1377</v>
      </c>
      <c r="E509" s="252"/>
      <c r="F509" s="250" t="s">
        <v>1378</v>
      </c>
      <c r="G509" s="252"/>
      <c r="H509" s="250" t="s">
        <v>1143</v>
      </c>
      <c r="I509" s="251">
        <v>243.59</v>
      </c>
    </row>
    <row r="510" spans="1:9" ht="8.25" customHeight="1" x14ac:dyDescent="0.3">
      <c r="A510" s="244">
        <v>484</v>
      </c>
      <c r="B510" s="244">
        <v>8824</v>
      </c>
      <c r="C510" s="245" t="s">
        <v>1379</v>
      </c>
      <c r="D510" s="245" t="s">
        <v>1380</v>
      </c>
      <c r="E510" s="244">
        <v>160</v>
      </c>
      <c r="F510" s="246" t="s">
        <v>1234</v>
      </c>
      <c r="G510" s="253"/>
      <c r="H510" s="246" t="s">
        <v>1143</v>
      </c>
      <c r="I510" s="247">
        <v>122.04</v>
      </c>
    </row>
    <row r="511" spans="1:9" ht="9" customHeight="1" x14ac:dyDescent="0.3">
      <c r="A511" s="248">
        <v>485</v>
      </c>
      <c r="B511" s="248">
        <v>8825</v>
      </c>
      <c r="C511" s="249" t="s">
        <v>1379</v>
      </c>
      <c r="D511" s="249" t="s">
        <v>1381</v>
      </c>
      <c r="E511" s="248">
        <v>182</v>
      </c>
      <c r="F511" s="250" t="s">
        <v>1382</v>
      </c>
      <c r="G511" s="252"/>
      <c r="H511" s="250" t="s">
        <v>1143</v>
      </c>
      <c r="I511" s="251">
        <v>143.94999999999999</v>
      </c>
    </row>
    <row r="512" spans="1:9" ht="8.25" customHeight="1" x14ac:dyDescent="0.3">
      <c r="A512" s="244">
        <v>486</v>
      </c>
      <c r="B512" s="244">
        <v>8840</v>
      </c>
      <c r="C512" s="245" t="s">
        <v>1383</v>
      </c>
      <c r="D512" s="253"/>
      <c r="E512" s="253"/>
      <c r="F512" s="246" t="s">
        <v>1384</v>
      </c>
      <c r="G512" s="253"/>
      <c r="H512" s="246" t="s">
        <v>1143</v>
      </c>
      <c r="I512" s="247">
        <v>49.8</v>
      </c>
    </row>
    <row r="513" spans="1:9" ht="9" customHeight="1" x14ac:dyDescent="0.3">
      <c r="A513" s="248">
        <v>487</v>
      </c>
      <c r="B513" s="248">
        <v>8841</v>
      </c>
      <c r="C513" s="249" t="s">
        <v>1385</v>
      </c>
      <c r="D513" s="249" t="s">
        <v>1386</v>
      </c>
      <c r="E513" s="252"/>
      <c r="F513" s="250" t="s">
        <v>318</v>
      </c>
      <c r="G513" s="252"/>
      <c r="H513" s="250" t="s">
        <v>1143</v>
      </c>
      <c r="I513" s="251">
        <v>38.94</v>
      </c>
    </row>
    <row r="514" spans="1:9" ht="8.25" customHeight="1" x14ac:dyDescent="0.3">
      <c r="A514" s="244">
        <v>488</v>
      </c>
      <c r="B514" s="244">
        <v>8842</v>
      </c>
      <c r="C514" s="245" t="s">
        <v>1387</v>
      </c>
      <c r="D514" s="253"/>
      <c r="E514" s="253"/>
      <c r="F514" s="244">
        <v>0</v>
      </c>
      <c r="G514" s="253"/>
      <c r="H514" s="246" t="s">
        <v>1143</v>
      </c>
      <c r="I514" s="247">
        <v>18.25</v>
      </c>
    </row>
    <row r="515" spans="1:9" ht="8.25" customHeight="1" x14ac:dyDescent="0.3">
      <c r="A515" s="248">
        <v>489</v>
      </c>
      <c r="B515" s="248">
        <v>8843</v>
      </c>
      <c r="C515" s="249" t="s">
        <v>1388</v>
      </c>
      <c r="D515" s="252"/>
      <c r="E515" s="252"/>
      <c r="F515" s="248">
        <v>0</v>
      </c>
      <c r="G515" s="252"/>
      <c r="H515" s="250" t="s">
        <v>1143</v>
      </c>
      <c r="I515" s="251">
        <v>17.190000000000001</v>
      </c>
    </row>
    <row r="516" spans="1:9" ht="9" customHeight="1" x14ac:dyDescent="0.3">
      <c r="A516" s="244">
        <v>490</v>
      </c>
      <c r="B516" s="244">
        <v>8844</v>
      </c>
      <c r="C516" s="245" t="s">
        <v>1389</v>
      </c>
      <c r="D516" s="245" t="s">
        <v>1390</v>
      </c>
      <c r="E516" s="253"/>
      <c r="F516" s="246" t="s">
        <v>643</v>
      </c>
      <c r="G516" s="253"/>
      <c r="H516" s="246" t="s">
        <v>1143</v>
      </c>
      <c r="I516" s="247">
        <v>106.68</v>
      </c>
    </row>
    <row r="517" spans="1:9" ht="8.25" customHeight="1" x14ac:dyDescent="0.3">
      <c r="A517" s="248">
        <v>491</v>
      </c>
      <c r="B517" s="248">
        <v>8845</v>
      </c>
      <c r="C517" s="249" t="s">
        <v>1391</v>
      </c>
      <c r="D517" s="249" t="s">
        <v>1392</v>
      </c>
      <c r="E517" s="252"/>
      <c r="F517" s="250" t="s">
        <v>1048</v>
      </c>
      <c r="G517" s="252"/>
      <c r="H517" s="250" t="s">
        <v>1143</v>
      </c>
      <c r="I517" s="251">
        <v>39.090000000000003</v>
      </c>
    </row>
    <row r="518" spans="1:9" ht="9" customHeight="1" x14ac:dyDescent="0.3">
      <c r="A518" s="244">
        <v>492</v>
      </c>
      <c r="B518" s="244">
        <v>8846</v>
      </c>
      <c r="C518" s="245" t="s">
        <v>1391</v>
      </c>
      <c r="D518" s="245" t="s">
        <v>1393</v>
      </c>
      <c r="E518" s="253"/>
      <c r="F518" s="246" t="s">
        <v>1304</v>
      </c>
      <c r="G518" s="253"/>
      <c r="H518" s="246" t="s">
        <v>1143</v>
      </c>
      <c r="I518" s="247">
        <v>25.19</v>
      </c>
    </row>
    <row r="519" spans="1:9" ht="8.25" customHeight="1" x14ac:dyDescent="0.3">
      <c r="A519" s="248">
        <v>493</v>
      </c>
      <c r="B519" s="248">
        <v>8847</v>
      </c>
      <c r="C519" s="249" t="s">
        <v>1394</v>
      </c>
      <c r="D519" s="249" t="s">
        <v>1395</v>
      </c>
      <c r="E519" s="252"/>
      <c r="F519" s="252"/>
      <c r="G519" s="252"/>
      <c r="H519" s="250" t="s">
        <v>1143</v>
      </c>
      <c r="I519" s="251">
        <v>39.270000000000003</v>
      </c>
    </row>
    <row r="520" spans="1:9" ht="8.25" customHeight="1" x14ac:dyDescent="0.3">
      <c r="A520" s="244">
        <v>494</v>
      </c>
      <c r="B520" s="244">
        <v>8848</v>
      </c>
      <c r="C520" s="245" t="s">
        <v>1394</v>
      </c>
      <c r="D520" s="253"/>
      <c r="E520" s="253"/>
      <c r="F520" s="253"/>
      <c r="G520" s="253"/>
      <c r="H520" s="246" t="s">
        <v>1143</v>
      </c>
      <c r="I520" s="247">
        <v>62.81</v>
      </c>
    </row>
    <row r="521" spans="1:9" ht="9" customHeight="1" x14ac:dyDescent="0.3">
      <c r="A521" s="248">
        <v>495</v>
      </c>
      <c r="B521" s="248">
        <v>8849</v>
      </c>
      <c r="C521" s="249" t="s">
        <v>1389</v>
      </c>
      <c r="D521" s="252"/>
      <c r="E521" s="252"/>
      <c r="F521" s="250" t="s">
        <v>636</v>
      </c>
      <c r="G521" s="249" t="s">
        <v>1396</v>
      </c>
      <c r="H521" s="250" t="s">
        <v>1143</v>
      </c>
      <c r="I521" s="251">
        <v>68.61</v>
      </c>
    </row>
    <row r="522" spans="1:9" ht="8.25" customHeight="1" x14ac:dyDescent="0.3">
      <c r="A522" s="244">
        <v>496</v>
      </c>
      <c r="B522" s="244">
        <v>8850</v>
      </c>
      <c r="C522" s="245" t="s">
        <v>1389</v>
      </c>
      <c r="D522" s="245" t="s">
        <v>1397</v>
      </c>
      <c r="E522" s="253"/>
      <c r="F522" s="246" t="s">
        <v>1398</v>
      </c>
      <c r="G522" s="253"/>
      <c r="H522" s="246" t="s">
        <v>1143</v>
      </c>
      <c r="I522" s="247">
        <v>58.38</v>
      </c>
    </row>
    <row r="523" spans="1:9" ht="9" customHeight="1" x14ac:dyDescent="0.3">
      <c r="A523" s="248">
        <v>497</v>
      </c>
      <c r="B523" s="248">
        <v>8851</v>
      </c>
      <c r="C523" s="249" t="s">
        <v>1399</v>
      </c>
      <c r="D523" s="249" t="s">
        <v>1400</v>
      </c>
      <c r="E523" s="252"/>
      <c r="F523" s="250" t="s">
        <v>155</v>
      </c>
      <c r="G523" s="249" t="s">
        <v>1401</v>
      </c>
      <c r="H523" s="250" t="s">
        <v>1143</v>
      </c>
      <c r="I523" s="251">
        <v>53.01</v>
      </c>
    </row>
    <row r="524" spans="1:9" ht="8.25" customHeight="1" x14ac:dyDescent="0.3">
      <c r="A524" s="244">
        <v>498</v>
      </c>
      <c r="B524" s="244">
        <v>8852</v>
      </c>
      <c r="C524" s="245" t="s">
        <v>1389</v>
      </c>
      <c r="D524" s="253"/>
      <c r="E524" s="253"/>
      <c r="F524" s="246" t="s">
        <v>1402</v>
      </c>
      <c r="G524" s="253"/>
      <c r="H524" s="246" t="s">
        <v>1143</v>
      </c>
      <c r="I524" s="247">
        <v>84.3</v>
      </c>
    </row>
    <row r="525" spans="1:9" ht="8.25" customHeight="1" x14ac:dyDescent="0.3">
      <c r="A525" s="248">
        <v>499</v>
      </c>
      <c r="B525" s="248">
        <v>8853</v>
      </c>
      <c r="C525" s="249" t="s">
        <v>1389</v>
      </c>
      <c r="D525" s="252"/>
      <c r="E525" s="252"/>
      <c r="F525" s="250" t="s">
        <v>1402</v>
      </c>
      <c r="G525" s="252"/>
      <c r="H525" s="250" t="s">
        <v>1143</v>
      </c>
      <c r="I525" s="251">
        <v>56.86</v>
      </c>
    </row>
    <row r="526" spans="1:9" ht="9" customHeight="1" x14ac:dyDescent="0.3">
      <c r="A526" s="244">
        <v>500</v>
      </c>
      <c r="B526" s="244">
        <v>8854</v>
      </c>
      <c r="C526" s="245" t="s">
        <v>1403</v>
      </c>
      <c r="D526" s="245" t="s">
        <v>1404</v>
      </c>
      <c r="E526" s="253"/>
      <c r="F526" s="246" t="s">
        <v>286</v>
      </c>
      <c r="G526" s="253"/>
      <c r="H526" s="246" t="s">
        <v>1143</v>
      </c>
      <c r="I526" s="247">
        <v>122.47</v>
      </c>
    </row>
    <row r="527" spans="1:9" ht="8.25" customHeight="1" x14ac:dyDescent="0.3">
      <c r="A527" s="248">
        <v>501</v>
      </c>
      <c r="B527" s="248">
        <v>8870</v>
      </c>
      <c r="C527" s="249" t="s">
        <v>1405</v>
      </c>
      <c r="D527" s="249" t="s">
        <v>1406</v>
      </c>
      <c r="E527" s="250" t="s">
        <v>1407</v>
      </c>
      <c r="F527" s="250" t="s">
        <v>1408</v>
      </c>
      <c r="G527" s="252"/>
      <c r="H527" s="250" t="s">
        <v>1143</v>
      </c>
      <c r="I527" s="251">
        <v>9.65</v>
      </c>
    </row>
    <row r="528" spans="1:9" ht="9" customHeight="1" x14ac:dyDescent="0.3">
      <c r="A528" s="244">
        <v>502</v>
      </c>
      <c r="B528" s="244">
        <v>8871</v>
      </c>
      <c r="C528" s="245" t="s">
        <v>1405</v>
      </c>
      <c r="D528" s="245" t="s">
        <v>1409</v>
      </c>
      <c r="E528" s="246" t="s">
        <v>1410</v>
      </c>
      <c r="F528" s="246" t="s">
        <v>1411</v>
      </c>
      <c r="G528" s="253"/>
      <c r="H528" s="246" t="s">
        <v>1143</v>
      </c>
      <c r="I528" s="247">
        <v>5.7</v>
      </c>
    </row>
    <row r="529" spans="1:9" ht="8.25" customHeight="1" x14ac:dyDescent="0.3">
      <c r="A529" s="248">
        <v>503</v>
      </c>
      <c r="B529" s="248">
        <v>8872</v>
      </c>
      <c r="C529" s="249" t="s">
        <v>1412</v>
      </c>
      <c r="D529" s="252"/>
      <c r="E529" s="252"/>
      <c r="F529" s="250" t="s">
        <v>1413</v>
      </c>
      <c r="G529" s="252"/>
      <c r="H529" s="250" t="s">
        <v>1143</v>
      </c>
      <c r="I529" s="251">
        <v>61.23</v>
      </c>
    </row>
    <row r="530" spans="1:9" ht="8.25" customHeight="1" x14ac:dyDescent="0.3">
      <c r="A530" s="244">
        <v>504</v>
      </c>
      <c r="B530" s="244">
        <v>8900</v>
      </c>
      <c r="C530" s="245" t="s">
        <v>1414</v>
      </c>
      <c r="D530" s="253"/>
      <c r="E530" s="253"/>
      <c r="F530" s="246" t="s">
        <v>1072</v>
      </c>
      <c r="G530" s="253"/>
      <c r="H530" s="246" t="s">
        <v>1143</v>
      </c>
      <c r="I530" s="247">
        <v>578.64</v>
      </c>
    </row>
    <row r="531" spans="1:9" ht="9" customHeight="1" x14ac:dyDescent="0.3">
      <c r="A531" s="248">
        <v>505</v>
      </c>
      <c r="B531" s="248">
        <v>8901</v>
      </c>
      <c r="C531" s="249" t="s">
        <v>1414</v>
      </c>
      <c r="D531" s="252"/>
      <c r="E531" s="252"/>
      <c r="F531" s="250" t="s">
        <v>1072</v>
      </c>
      <c r="G531" s="252"/>
      <c r="H531" s="250" t="s">
        <v>1143</v>
      </c>
      <c r="I531" s="251">
        <v>605.89</v>
      </c>
    </row>
    <row r="532" spans="1:9" ht="8.25" customHeight="1" x14ac:dyDescent="0.3">
      <c r="A532" s="244">
        <v>506</v>
      </c>
      <c r="B532" s="244">
        <v>8902</v>
      </c>
      <c r="C532" s="245" t="s">
        <v>1414</v>
      </c>
      <c r="D532" s="245" t="s">
        <v>1415</v>
      </c>
      <c r="E532" s="253"/>
      <c r="F532" s="246" t="s">
        <v>925</v>
      </c>
      <c r="G532" s="245" t="s">
        <v>1415</v>
      </c>
      <c r="H532" s="246" t="s">
        <v>1143</v>
      </c>
      <c r="I532" s="247">
        <v>712.45</v>
      </c>
    </row>
    <row r="533" spans="1:9" ht="9" customHeight="1" x14ac:dyDescent="0.3">
      <c r="A533" s="248">
        <v>507</v>
      </c>
      <c r="B533" s="248">
        <v>8903</v>
      </c>
      <c r="C533" s="249" t="s">
        <v>1414</v>
      </c>
      <c r="D533" s="249" t="s">
        <v>1416</v>
      </c>
      <c r="E533" s="252"/>
      <c r="F533" s="250" t="s">
        <v>925</v>
      </c>
      <c r="G533" s="249" t="s">
        <v>1416</v>
      </c>
      <c r="H533" s="250" t="s">
        <v>1143</v>
      </c>
      <c r="I533" s="251">
        <v>725.42</v>
      </c>
    </row>
    <row r="534" spans="1:9" ht="8.25" customHeight="1" x14ac:dyDescent="0.3">
      <c r="A534" s="244">
        <v>508</v>
      </c>
      <c r="B534" s="244">
        <v>8904</v>
      </c>
      <c r="C534" s="245" t="s">
        <v>1414</v>
      </c>
      <c r="D534" s="245" t="s">
        <v>1417</v>
      </c>
      <c r="E534" s="253"/>
      <c r="F534" s="246" t="s">
        <v>286</v>
      </c>
      <c r="G534" s="245" t="s">
        <v>1417</v>
      </c>
      <c r="H534" s="246" t="s">
        <v>1143</v>
      </c>
      <c r="I534" s="247">
        <v>945.76</v>
      </c>
    </row>
    <row r="535" spans="1:9" ht="8.25" customHeight="1" x14ac:dyDescent="0.3">
      <c r="A535" s="248">
        <v>509</v>
      </c>
      <c r="B535" s="248">
        <v>8905</v>
      </c>
      <c r="C535" s="249" t="s">
        <v>1414</v>
      </c>
      <c r="D535" s="249" t="s">
        <v>1418</v>
      </c>
      <c r="E535" s="252"/>
      <c r="F535" s="250" t="s">
        <v>222</v>
      </c>
      <c r="G535" s="252"/>
      <c r="H535" s="250" t="s">
        <v>1143</v>
      </c>
      <c r="I535" s="251">
        <v>774.84</v>
      </c>
    </row>
    <row r="536" spans="1:9" ht="9" customHeight="1" x14ac:dyDescent="0.3">
      <c r="A536" s="244">
        <v>510</v>
      </c>
      <c r="B536" s="244">
        <v>8906</v>
      </c>
      <c r="C536" s="245" t="s">
        <v>1419</v>
      </c>
      <c r="D536" s="245" t="s">
        <v>1420</v>
      </c>
      <c r="E536" s="253"/>
      <c r="F536" s="246" t="s">
        <v>233</v>
      </c>
      <c r="G536" s="253"/>
      <c r="H536" s="246" t="s">
        <v>1143</v>
      </c>
      <c r="I536" s="247">
        <v>590.53</v>
      </c>
    </row>
    <row r="537" spans="1:9" ht="17" customHeight="1" x14ac:dyDescent="0.25">
      <c r="A537" s="239">
        <v>511</v>
      </c>
      <c r="B537" s="239">
        <v>8907</v>
      </c>
      <c r="C537" s="240" t="s">
        <v>1419</v>
      </c>
      <c r="D537" s="241" t="s">
        <v>1421</v>
      </c>
      <c r="E537" s="261"/>
      <c r="F537" s="242" t="s">
        <v>240</v>
      </c>
      <c r="G537" s="261"/>
      <c r="H537" s="242" t="s">
        <v>1143</v>
      </c>
      <c r="I537" s="243">
        <v>628.44000000000005</v>
      </c>
    </row>
    <row r="538" spans="1:9" ht="8.25" customHeight="1" x14ac:dyDescent="0.3">
      <c r="A538" s="244">
        <v>512</v>
      </c>
      <c r="B538" s="244">
        <v>8908</v>
      </c>
      <c r="C538" s="245" t="s">
        <v>1414</v>
      </c>
      <c r="D538" s="245" t="s">
        <v>1422</v>
      </c>
      <c r="E538" s="253"/>
      <c r="F538" s="246" t="s">
        <v>1423</v>
      </c>
      <c r="G538" s="245" t="s">
        <v>1422</v>
      </c>
      <c r="H538" s="246" t="s">
        <v>1143</v>
      </c>
      <c r="I538" s="260">
        <v>3685.48</v>
      </c>
    </row>
    <row r="539" spans="1:9" ht="8.25" customHeight="1" x14ac:dyDescent="0.3">
      <c r="A539" s="248">
        <v>513</v>
      </c>
      <c r="B539" s="248">
        <v>8909</v>
      </c>
      <c r="C539" s="249" t="s">
        <v>1414</v>
      </c>
      <c r="D539" s="249" t="s">
        <v>1424</v>
      </c>
      <c r="E539" s="252"/>
      <c r="F539" s="250" t="s">
        <v>1423</v>
      </c>
      <c r="G539" s="249" t="s">
        <v>1424</v>
      </c>
      <c r="H539" s="250" t="s">
        <v>1143</v>
      </c>
      <c r="I539" s="284">
        <v>6887.91</v>
      </c>
    </row>
    <row r="540" spans="1:9" ht="9" customHeight="1" x14ac:dyDescent="0.3">
      <c r="A540" s="244">
        <v>514</v>
      </c>
      <c r="B540" s="244">
        <v>8910</v>
      </c>
      <c r="C540" s="245" t="s">
        <v>1414</v>
      </c>
      <c r="D540" s="245" t="s">
        <v>1424</v>
      </c>
      <c r="E540" s="253"/>
      <c r="F540" s="246" t="s">
        <v>1425</v>
      </c>
      <c r="G540" s="245" t="s">
        <v>1424</v>
      </c>
      <c r="H540" s="246" t="s">
        <v>1143</v>
      </c>
      <c r="I540" s="260">
        <v>13452.95</v>
      </c>
    </row>
    <row r="541" spans="1:9" ht="8.25" customHeight="1" x14ac:dyDescent="0.3">
      <c r="A541" s="248">
        <v>515</v>
      </c>
      <c r="B541" s="248">
        <v>8911</v>
      </c>
      <c r="C541" s="249" t="s">
        <v>1426</v>
      </c>
      <c r="D541" s="249" t="s">
        <v>1427</v>
      </c>
      <c r="E541" s="252"/>
      <c r="F541" s="250" t="s">
        <v>222</v>
      </c>
      <c r="G541" s="249" t="s">
        <v>1428</v>
      </c>
      <c r="H541" s="250" t="s">
        <v>1143</v>
      </c>
      <c r="I541" s="251">
        <v>768.68</v>
      </c>
    </row>
    <row r="542" spans="1:9" ht="9" customHeight="1" x14ac:dyDescent="0.3">
      <c r="A542" s="244">
        <v>516</v>
      </c>
      <c r="B542" s="244">
        <v>8912</v>
      </c>
      <c r="C542" s="245" t="s">
        <v>1426</v>
      </c>
      <c r="D542" s="245" t="s">
        <v>1429</v>
      </c>
      <c r="E542" s="253"/>
      <c r="F542" s="253"/>
      <c r="G542" s="245" t="s">
        <v>1428</v>
      </c>
      <c r="H542" s="246" t="s">
        <v>1143</v>
      </c>
      <c r="I542" s="247">
        <v>753.24</v>
      </c>
    </row>
    <row r="543" spans="1:9" ht="8.25" customHeight="1" x14ac:dyDescent="0.3">
      <c r="A543" s="248">
        <v>517</v>
      </c>
      <c r="B543" s="248">
        <v>8913</v>
      </c>
      <c r="C543" s="249" t="s">
        <v>1414</v>
      </c>
      <c r="D543" s="249" t="s">
        <v>1430</v>
      </c>
      <c r="E543" s="252"/>
      <c r="F543" s="250" t="s">
        <v>1072</v>
      </c>
      <c r="G543" s="252"/>
      <c r="H543" s="250" t="s">
        <v>1143</v>
      </c>
      <c r="I543" s="251">
        <v>706.55</v>
      </c>
    </row>
    <row r="544" spans="1:9" ht="8.25" customHeight="1" x14ac:dyDescent="0.3">
      <c r="A544" s="244">
        <v>518</v>
      </c>
      <c r="B544" s="244">
        <v>8914</v>
      </c>
      <c r="C544" s="245" t="s">
        <v>1419</v>
      </c>
      <c r="D544" s="245" t="s">
        <v>1431</v>
      </c>
      <c r="E544" s="253"/>
      <c r="F544" s="246" t="s">
        <v>1432</v>
      </c>
      <c r="G544" s="253"/>
      <c r="H544" s="246" t="s">
        <v>1143</v>
      </c>
      <c r="I544" s="260">
        <v>1633.2</v>
      </c>
    </row>
    <row r="545" spans="1:9" ht="9" customHeight="1" x14ac:dyDescent="0.3">
      <c r="A545" s="248">
        <v>519</v>
      </c>
      <c r="B545" s="248">
        <v>8915</v>
      </c>
      <c r="C545" s="249" t="s">
        <v>1419</v>
      </c>
      <c r="D545" s="249" t="s">
        <v>1433</v>
      </c>
      <c r="E545" s="252"/>
      <c r="F545" s="250" t="s">
        <v>520</v>
      </c>
      <c r="G545" s="252"/>
      <c r="H545" s="250" t="s">
        <v>1143</v>
      </c>
      <c r="I545" s="251">
        <v>914.57</v>
      </c>
    </row>
    <row r="546" spans="1:9" ht="8.25" customHeight="1" x14ac:dyDescent="0.3">
      <c r="A546" s="244">
        <v>520</v>
      </c>
      <c r="B546" s="244">
        <v>8916</v>
      </c>
      <c r="C546" s="245" t="s">
        <v>1419</v>
      </c>
      <c r="D546" s="245" t="s">
        <v>1434</v>
      </c>
      <c r="E546" s="253"/>
      <c r="F546" s="246" t="s">
        <v>1435</v>
      </c>
      <c r="G546" s="253"/>
      <c r="H546" s="246" t="s">
        <v>1143</v>
      </c>
      <c r="I546" s="260">
        <v>1373.27</v>
      </c>
    </row>
    <row r="547" spans="1:9" ht="8.5" customHeight="1" x14ac:dyDescent="0.3">
      <c r="A547" s="248">
        <v>521</v>
      </c>
      <c r="B547" s="248">
        <v>8917</v>
      </c>
      <c r="C547" s="249" t="s">
        <v>1436</v>
      </c>
      <c r="D547" s="249" t="s">
        <v>1437</v>
      </c>
      <c r="E547" s="252"/>
      <c r="F547" s="250" t="s">
        <v>1438</v>
      </c>
      <c r="G547" s="252"/>
      <c r="H547" s="250" t="s">
        <v>1143</v>
      </c>
      <c r="I547" s="251">
        <v>578.23</v>
      </c>
    </row>
    <row r="548" spans="1:9" ht="8.25" customHeight="1" x14ac:dyDescent="0.3">
      <c r="A548" s="232"/>
      <c r="B548" s="233" t="s">
        <v>125</v>
      </c>
      <c r="C548" s="233" t="s">
        <v>126</v>
      </c>
      <c r="D548" s="233" t="s">
        <v>122</v>
      </c>
      <c r="E548" s="233" t="s">
        <v>127</v>
      </c>
      <c r="F548" s="233" t="s">
        <v>128</v>
      </c>
      <c r="G548" s="233" t="s">
        <v>129</v>
      </c>
      <c r="H548" s="233" t="s">
        <v>130</v>
      </c>
      <c r="I548" s="233" t="s">
        <v>131</v>
      </c>
    </row>
    <row r="549" spans="1:9" ht="12" customHeight="1" x14ac:dyDescent="0.3">
      <c r="A549" s="235"/>
      <c r="B549" s="236" t="s">
        <v>132</v>
      </c>
      <c r="C549" s="236" t="s">
        <v>74</v>
      </c>
      <c r="D549" s="237" t="s">
        <v>133</v>
      </c>
      <c r="E549" s="236" t="s">
        <v>76</v>
      </c>
      <c r="F549" s="236" t="s">
        <v>7</v>
      </c>
      <c r="G549" s="236" t="s">
        <v>75</v>
      </c>
      <c r="H549" s="236" t="s">
        <v>15</v>
      </c>
      <c r="I549" s="238" t="s">
        <v>134</v>
      </c>
    </row>
    <row r="550" spans="1:9" ht="8.25" customHeight="1" x14ac:dyDescent="0.3">
      <c r="A550" s="244">
        <v>522</v>
      </c>
      <c r="B550" s="244">
        <v>8918</v>
      </c>
      <c r="C550" s="245" t="s">
        <v>1439</v>
      </c>
      <c r="D550" s="245" t="s">
        <v>1440</v>
      </c>
      <c r="E550" s="253"/>
      <c r="F550" s="246" t="s">
        <v>1441</v>
      </c>
      <c r="G550" s="245" t="s">
        <v>1442</v>
      </c>
      <c r="H550" s="246" t="s">
        <v>1143</v>
      </c>
      <c r="I550" s="260">
        <v>1705.85</v>
      </c>
    </row>
    <row r="551" spans="1:9" ht="9" customHeight="1" x14ac:dyDescent="0.3">
      <c r="A551" s="248">
        <v>523</v>
      </c>
      <c r="B551" s="248">
        <v>8919</v>
      </c>
      <c r="C551" s="249" t="s">
        <v>1414</v>
      </c>
      <c r="D551" s="249" t="s">
        <v>1443</v>
      </c>
      <c r="E551" s="252"/>
      <c r="F551" s="250" t="s">
        <v>1444</v>
      </c>
      <c r="G551" s="252"/>
      <c r="H551" s="250" t="s">
        <v>1143</v>
      </c>
      <c r="I551" s="284">
        <v>1124.18</v>
      </c>
    </row>
    <row r="552" spans="1:9" ht="8.25" customHeight="1" x14ac:dyDescent="0.3">
      <c r="A552" s="244">
        <v>524</v>
      </c>
      <c r="B552" s="244">
        <v>8920</v>
      </c>
      <c r="C552" s="245" t="s">
        <v>1414</v>
      </c>
      <c r="D552" s="245" t="s">
        <v>1445</v>
      </c>
      <c r="E552" s="253"/>
      <c r="F552" s="253"/>
      <c r="G552" s="253"/>
      <c r="H552" s="246" t="s">
        <v>1143</v>
      </c>
      <c r="I552" s="260">
        <v>1346.58</v>
      </c>
    </row>
    <row r="553" spans="1:9" ht="17" customHeight="1" x14ac:dyDescent="0.25">
      <c r="A553" s="239">
        <v>525</v>
      </c>
      <c r="B553" s="239">
        <v>8943</v>
      </c>
      <c r="C553" s="240" t="s">
        <v>1446</v>
      </c>
      <c r="D553" s="261"/>
      <c r="E553" s="261"/>
      <c r="F553" s="242" t="s">
        <v>143</v>
      </c>
      <c r="G553" s="241" t="s">
        <v>1447</v>
      </c>
      <c r="H553" s="242" t="s">
        <v>1143</v>
      </c>
      <c r="I553" s="243">
        <v>24.98</v>
      </c>
    </row>
    <row r="554" spans="1:9" ht="8.25" customHeight="1" x14ac:dyDescent="0.3">
      <c r="A554" s="244">
        <v>526</v>
      </c>
      <c r="B554" s="244">
        <v>8944</v>
      </c>
      <c r="C554" s="245" t="s">
        <v>1448</v>
      </c>
      <c r="D554" s="253"/>
      <c r="E554" s="253"/>
      <c r="F554" s="244">
        <v>0</v>
      </c>
      <c r="G554" s="245" t="s">
        <v>1449</v>
      </c>
      <c r="H554" s="246" t="s">
        <v>1143</v>
      </c>
      <c r="I554" s="247">
        <v>18.39</v>
      </c>
    </row>
    <row r="555" spans="1:9" ht="8.5" customHeight="1" x14ac:dyDescent="0.25">
      <c r="A555" s="248">
        <v>527</v>
      </c>
      <c r="B555" s="248">
        <v>8945</v>
      </c>
      <c r="C555" s="249" t="s">
        <v>1450</v>
      </c>
      <c r="D555" s="249" t="s">
        <v>1451</v>
      </c>
      <c r="E555" s="250" t="s">
        <v>1452</v>
      </c>
      <c r="F555" s="248">
        <v>0</v>
      </c>
      <c r="G555" s="249" t="s">
        <v>1453</v>
      </c>
      <c r="H555" s="250" t="s">
        <v>1143</v>
      </c>
      <c r="I555" s="251">
        <v>25.95</v>
      </c>
    </row>
  </sheetData>
  <mergeCells count="42">
    <mergeCell ref="A22:I22"/>
    <mergeCell ref="A30:I30"/>
    <mergeCell ref="A154:A155"/>
    <mergeCell ref="B154:B155"/>
    <mergeCell ref="C154:C155"/>
    <mergeCell ref="D154:D155"/>
    <mergeCell ref="E154:E155"/>
    <mergeCell ref="F154:F155"/>
    <mergeCell ref="H154:H155"/>
    <mergeCell ref="I154:I155"/>
    <mergeCell ref="I435:I436"/>
    <mergeCell ref="A239:A240"/>
    <mergeCell ref="B239:B240"/>
    <mergeCell ref="C239:C240"/>
    <mergeCell ref="E239:E240"/>
    <mergeCell ref="F239:F240"/>
    <mergeCell ref="G239:G240"/>
    <mergeCell ref="H239:H240"/>
    <mergeCell ref="I239:I240"/>
    <mergeCell ref="A435:A436"/>
    <mergeCell ref="B435:B436"/>
    <mergeCell ref="C435:C436"/>
    <mergeCell ref="E435:E436"/>
    <mergeCell ref="F435:F436"/>
    <mergeCell ref="G435:G436"/>
    <mergeCell ref="H435:H436"/>
    <mergeCell ref="I442:I443"/>
    <mergeCell ref="A439:A440"/>
    <mergeCell ref="B439:B440"/>
    <mergeCell ref="C439:C440"/>
    <mergeCell ref="E439:E440"/>
    <mergeCell ref="F439:F440"/>
    <mergeCell ref="G439:G440"/>
    <mergeCell ref="H439:H440"/>
    <mergeCell ref="I439:I440"/>
    <mergeCell ref="A442:A443"/>
    <mergeCell ref="B442:B443"/>
    <mergeCell ref="D442:D443"/>
    <mergeCell ref="E442:E443"/>
    <mergeCell ref="F442:F443"/>
    <mergeCell ref="G442:G443"/>
    <mergeCell ref="H442:H443"/>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1"/>
  <sheetViews>
    <sheetView showGridLines="0" workbookViewId="0">
      <selection activeCell="E18" sqref="E18"/>
    </sheetView>
  </sheetViews>
  <sheetFormatPr defaultRowHeight="12.5" x14ac:dyDescent="0.25"/>
  <cols>
    <col min="2" max="2" width="16" customWidth="1"/>
  </cols>
  <sheetData>
    <row r="1" spans="1:2" x14ac:dyDescent="0.25">
      <c r="A1" s="586" t="s">
        <v>97</v>
      </c>
      <c r="B1" s="586"/>
    </row>
  </sheetData>
  <sheetProtection algorithmName="SHA-512" hashValue="Wi1UQUOAPMehfC33WVOmZ368RTF3nM50Ef3xMDd1yaQqdTYZFXu3kmkraLtKcaQtVwsmft8V4XfwkJaM9zCAjw==" saltValue="WT3GXxJr1e9XmdNwjv6QnA==" spinCount="100000" sheet="1" formatCells="0" formatColumns="0" formatRows="0" insertColumns="0" insertRows="0" insertHyperlinks="0" deleteColumns="0" deleteRows="0" sort="0" autoFilter="0" pivotTables="0"/>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SUMMARY</vt:lpstr>
      <vt:lpstr>LABOR</vt:lpstr>
      <vt:lpstr>EQUIPMENT</vt:lpstr>
      <vt:lpstr>MATERIAL</vt:lpstr>
      <vt:lpstr>CONTRACT</vt:lpstr>
      <vt:lpstr>RENTED_EQUIPMENT</vt:lpstr>
      <vt:lpstr>MUTUAL_AID</vt:lpstr>
      <vt:lpstr>FEMA 2023 Cost Codes</vt:lpstr>
      <vt:lpstr>BY</vt:lpstr>
      <vt:lpstr>CONTRACT!Print_Area</vt:lpstr>
      <vt:lpstr>EQUIPMENT!Print_Area</vt:lpstr>
      <vt:lpstr>LABOR!Print_Area</vt:lpstr>
      <vt:lpstr>MATERIAL!Print_Area</vt:lpstr>
      <vt:lpstr>RENTED_EQUIPMENT!Print_Area</vt:lpstr>
      <vt:lpstr>SUMMARY!Print_Area</vt:lpstr>
      <vt:lpstr>EQUIPMENT!Print_Titles</vt:lpstr>
      <vt:lpstr>LABOR!Print_Titles</vt:lpstr>
      <vt:lpstr>SUMMARY!Print_Titles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Summary Spreadsheet for Completed Work</dc:title>
  <dc:creator>kyle.deshaies@fema.dhs.gov</dc:creator>
  <dc:description>Updated January 2010</dc:description>
  <cp:lastModifiedBy>Canarecci, Kim</cp:lastModifiedBy>
  <cp:lastPrinted>2019-05-02T13:06:37Z</cp:lastPrinted>
  <dcterms:created xsi:type="dcterms:W3CDTF">2002-04-15T16:51:11Z</dcterms:created>
  <dcterms:modified xsi:type="dcterms:W3CDTF">2024-07-11T15:13:53Z</dcterms:modified>
</cp:coreProperties>
</file>