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13_ncr:1_{2542D803-54DB-408B-8B29-75080E4FF594}" xr6:coauthVersionLast="47" xr6:coauthVersionMax="47" xr10:uidLastSave="{00000000-0000-0000-0000-000000000000}"/>
  <bookViews>
    <workbookView xWindow="-46188" yWindow="144" windowWidth="23256" windowHeight="12456" xr2:uid="{BAD55F40-2503-46AA-A1B7-3E7C3E2003E7}"/>
  </bookViews>
  <sheets>
    <sheet name="Veteran Loc Agr Rat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1" l="1"/>
  <c r="B5" i="1"/>
  <c r="B6" i="1" s="1"/>
  <c r="B9" i="1"/>
  <c r="B22" i="1"/>
  <c r="B23" i="1" s="1"/>
  <c r="B29" i="1" s="1"/>
  <c r="B7" i="1" s="1"/>
  <c r="B27" i="1"/>
  <c r="B28" i="1" s="1"/>
  <c r="B8" i="1" l="1"/>
  <c r="B11" i="1" s="1"/>
</calcChain>
</file>

<file path=xl/sharedStrings.xml><?xml version="1.0" encoding="utf-8"?>
<sst xmlns="http://schemas.openxmlformats.org/spreadsheetml/2006/main" count="47" uniqueCount="43">
  <si>
    <t>** Cell B7 above pulls from this total automatically. If your exemptions are homestead-only, just fill in the homestead section and leave non-homestead blank (zeros). Same applies if non-homestead only.</t>
  </si>
  <si>
    <t>Homestead Local Agreement Rate + Non-Homestead Local Agreement Rate</t>
  </si>
  <si>
    <t>TOTAL Local Agreement Rate (Homestead + Non-Homestead)</t>
  </si>
  <si>
    <t>Lost Non-Homestead Revenue / Municipal Grand List</t>
  </si>
  <si>
    <r>
      <t xml:space="preserve">Non-Homestead Local Agreement Rate </t>
    </r>
    <r>
      <rPr>
        <sz val="12"/>
        <rFont val="Calibri"/>
        <family val="2"/>
      </rPr>
      <t>for Veterans Exemption</t>
    </r>
  </si>
  <si>
    <t>Lost education tax revenue (amount the state will not exempt)</t>
  </si>
  <si>
    <t xml:space="preserve">Use the non-homestead rate here. FY27 non-homestead rates vary by town based on local school budget vote and CLA. Look up your town's rate at tax.vermont.gov/ed-rates once your school budget has passed. </t>
  </si>
  <si>
    <t>Non-homestead education tax rate (set annually by the legislature)</t>
  </si>
  <si>
    <t>Find on your Form 411 under exemptions details, non-homestead portion only</t>
  </si>
  <si>
    <t xml:space="preserve">Value of non-homestead parcels receiving local exemption. Remember to divide by 100 as this is the actual listed value. </t>
  </si>
  <si>
    <t>NON-HOMESTEAD EXEMPTIONS</t>
  </si>
  <si>
    <t>Lost Homestead Revenue / Municipal Grand List</t>
  </si>
  <si>
    <r>
      <t xml:space="preserve">Homestead Local Agreement Rate </t>
    </r>
    <r>
      <rPr>
        <sz val="12"/>
        <rFont val="Calibri"/>
        <family val="2"/>
      </rPr>
      <t xml:space="preserve">for Veterans Exemption </t>
    </r>
  </si>
  <si>
    <t>Lost education tax revenue (amount the state will not exempt and therefore will require the municipality to remit education taxes)</t>
  </si>
  <si>
    <t xml:space="preserve">Use the homestead rate here - FY27 homestead rate varies by town based on local school budget vote and CLA. Look up your town's rate at tax.vermont.gov/ed-rates once your school budget has passed. </t>
  </si>
  <si>
    <t>Applicable education tax rate (homestead rate as set by the legislature)</t>
  </si>
  <si>
    <t>Find this on your Form 411 under exemptions detail, homestead portion only.</t>
  </si>
  <si>
    <t>Total value of locally-exempted "beyond 10k" properties.</t>
  </si>
  <si>
    <t>HOMESTEAD EXEMPTIONS</t>
  </si>
  <si>
    <t>Notes</t>
  </si>
  <si>
    <t>Value</t>
  </si>
  <si>
    <t>Description</t>
  </si>
  <si>
    <t xml:space="preserve">The abstract of the grand list (form 411) will indicate whether non-approved local agreements are contained in the grand list. If there are such agreements, a local agreement rate must be levied. The listers/assessor in your municipality can answer questions on these agreements (e.g. veterans). Meaning the town will owe the state education taxes as some exemptions are not approved at a state level and therefore will not be exempt from education taxes and will be included in the state grand list. Use the inputs below to calculate it. </t>
  </si>
  <si>
    <t>*How to calculate your local agreement rate for Veterans Exemptions beyond 10K</t>
  </si>
  <si>
    <t>Education Property Tax Rates | Department of Taxes</t>
  </si>
  <si>
    <t>(Home Value/100) x Total Municipal Tax Rate</t>
  </si>
  <si>
    <t>Municipal Tax on an average home (using Total Tax Rate)</t>
  </si>
  <si>
    <t>n/a</t>
  </si>
  <si>
    <t xml:space="preserve">Home Value </t>
  </si>
  <si>
    <t>Grand List x 0.01</t>
  </si>
  <si>
    <t>Value of One Penny on the tax rate</t>
  </si>
  <si>
    <t>Base Municipal Tax Rate + Local Agreement Rate = Total Tax Rate</t>
  </si>
  <si>
    <t>Total Municipal Tax Rate (Base Rate + Local Agreement Rate)</t>
  </si>
  <si>
    <t xml:space="preserve">**Calculated below (see Local Agreement Rate for Veterans Exemption section), or override with a manual entry. </t>
  </si>
  <si>
    <t>*Local Agreement Rate Specifically for Veterans Exemption (expressed as dollars per $100 of assessed value on the Grand List. For example, a rate of $1.50 means you pay $1.50 for every $100 your property is worth, the same as 1.5% of its value)</t>
  </si>
  <si>
    <t>Amount to be raised/Grand List = Base Tax Rate</t>
  </si>
  <si>
    <t>Base Municipal Tax Rate (expressed as dollars per $100 of assessed value on the Grand List)</t>
  </si>
  <si>
    <t>The Municipal Grand List is 1% of a property's listed value as set by the local listers/assessor (32 V.S.A. Chapter 129, § 4152). It includes locally taxable business personal property, includes properties under a local stabilization agreement at their stabilized value, and excludes the value of any locally-voted exemptions. [This differs from the Education Property Tax Grand List defined at 32 V.S.A. § 5404, which is used to calculate the state education tax and, unlike the municipal grand list, can include the value of some locally-exempted or stabilized properties.]</t>
  </si>
  <si>
    <r>
      <t xml:space="preserve">Municipal Grand List </t>
    </r>
    <r>
      <rPr>
        <sz val="10"/>
        <color theme="1"/>
        <rFont val="Calibri"/>
        <family val="2"/>
        <scheme val="minor"/>
      </rPr>
      <t xml:space="preserve"> ***</t>
    </r>
    <r>
      <rPr>
        <i/>
        <sz val="10"/>
        <color theme="1"/>
        <rFont val="Calibri"/>
        <family val="2"/>
        <scheme val="minor"/>
      </rPr>
      <t>If your town has local exemptions or stabilization agreements, use your actual Grand List from Form 411 instead of this calculated figure. Enter manually***</t>
    </r>
  </si>
  <si>
    <t>Total Listed Value</t>
  </si>
  <si>
    <t>Amount to be raised by taxes/tax revenue (amount from approved budget)</t>
  </si>
  <si>
    <t>Formula for Reference</t>
  </si>
  <si>
    <t>Municipal Base Tax Rate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</si>
</sst>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_(\$* #,##0.00_);_(\$* \(#,##0.00\);_(\$* \-??_);_(@_)"/>
    <numFmt numFmtId="166" formatCode="_([$$-409]* #,##0.00_);_([$$-409]* \(#,##0.00\);_([$$-409]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2"/>
      <name val="Calibri"/>
      <family val="2"/>
    </font>
    <font>
      <i/>
      <sz val="11"/>
      <color rgb="FF2D5F8A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  <charset val="1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theme="6" tint="0.79998168889431442"/>
        <bgColor rgb="FFDEEAF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B9CDE5"/>
      </patternFill>
    </fill>
    <fill>
      <patternFill patternType="solid">
        <fgColor rgb="FFBDD7EE"/>
        <bgColor rgb="FFB9CDE5"/>
      </patternFill>
    </fill>
    <fill>
      <patternFill patternType="solid">
        <fgColor theme="5" tint="0.79998168889431442"/>
        <bgColor rgb="FFDCE6F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DD7EE"/>
      </patternFill>
    </fill>
    <fill>
      <patternFill patternType="solid">
        <fgColor theme="4" tint="0.79989013336588644"/>
        <bgColor rgb="FFD6E4F0"/>
      </patternFill>
    </fill>
    <fill>
      <patternFill patternType="solid">
        <fgColor theme="4" tint="0.59987182226020086"/>
        <bgColor rgb="FFBDD7EE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1" xfId="1" applyBorder="1"/>
    <xf numFmtId="0" fontId="2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2" fillId="2" borderId="4" xfId="0" applyFont="1" applyFill="1" applyBorder="1"/>
    <xf numFmtId="164" fontId="4" fillId="2" borderId="0" xfId="0" applyNumberFormat="1" applyFont="1" applyFill="1"/>
    <xf numFmtId="0" fontId="4" fillId="2" borderId="0" xfId="0" applyFont="1" applyFill="1" applyAlignment="1">
      <alignment wrapText="1"/>
    </xf>
    <xf numFmtId="0" fontId="2" fillId="3" borderId="5" xfId="0" applyFont="1" applyFill="1" applyBorder="1"/>
    <xf numFmtId="164" fontId="5" fillId="4" borderId="6" xfId="1" applyNumberFormat="1" applyFont="1" applyFill="1" applyBorder="1"/>
    <xf numFmtId="0" fontId="5" fillId="4" borderId="6" xfId="1" applyFont="1" applyFill="1" applyBorder="1" applyAlignment="1">
      <alignment wrapText="1"/>
    </xf>
    <xf numFmtId="0" fontId="1" fillId="0" borderId="7" xfId="1" applyBorder="1"/>
    <xf numFmtId="165" fontId="2" fillId="4" borderId="6" xfId="1" applyNumberFormat="1" applyFont="1" applyFill="1" applyBorder="1"/>
    <xf numFmtId="0" fontId="2" fillId="4" borderId="6" xfId="1" applyFont="1" applyFill="1" applyBorder="1" applyAlignment="1">
      <alignment wrapText="1"/>
    </xf>
    <xf numFmtId="0" fontId="2" fillId="4" borderId="5" xfId="1" applyFont="1" applyFill="1" applyBorder="1" applyAlignment="1">
      <alignment wrapText="1"/>
    </xf>
    <xf numFmtId="164" fontId="2" fillId="5" borderId="6" xfId="1" applyNumberFormat="1" applyFont="1" applyFill="1" applyBorder="1"/>
    <xf numFmtId="0" fontId="2" fillId="3" borderId="6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165" fontId="2" fillId="5" borderId="9" xfId="1" applyNumberFormat="1" applyFont="1" applyFill="1" applyBorder="1"/>
    <xf numFmtId="0" fontId="2" fillId="4" borderId="10" xfId="1" applyFont="1" applyFill="1" applyBorder="1"/>
    <xf numFmtId="164" fontId="5" fillId="4" borderId="9" xfId="1" applyNumberFormat="1" applyFont="1" applyFill="1" applyBorder="1"/>
    <xf numFmtId="0" fontId="5" fillId="4" borderId="9" xfId="1" applyFont="1" applyFill="1" applyBorder="1" applyAlignment="1">
      <alignment wrapText="1"/>
    </xf>
    <xf numFmtId="0" fontId="2" fillId="6" borderId="5" xfId="1" applyFont="1" applyFill="1" applyBorder="1"/>
    <xf numFmtId="164" fontId="5" fillId="6" borderId="6" xfId="1" applyNumberFormat="1" applyFont="1" applyFill="1" applyBorder="1"/>
    <xf numFmtId="0" fontId="5" fillId="6" borderId="6" xfId="1" applyFont="1" applyFill="1" applyBorder="1" applyAlignment="1">
      <alignment wrapText="1"/>
    </xf>
    <xf numFmtId="165" fontId="2" fillId="6" borderId="6" xfId="1" applyNumberFormat="1" applyFont="1" applyFill="1" applyBorder="1"/>
    <xf numFmtId="0" fontId="2" fillId="6" borderId="6" xfId="1" applyFont="1" applyFill="1" applyBorder="1" applyAlignment="1">
      <alignment wrapText="1"/>
    </xf>
    <xf numFmtId="0" fontId="2" fillId="6" borderId="5" xfId="1" applyFont="1" applyFill="1" applyBorder="1" applyAlignment="1">
      <alignment wrapText="1"/>
    </xf>
    <xf numFmtId="166" fontId="2" fillId="5" borderId="9" xfId="1" applyNumberFormat="1" applyFont="1" applyFill="1" applyBorder="1"/>
    <xf numFmtId="0" fontId="2" fillId="6" borderId="9" xfId="1" applyFont="1" applyFill="1" applyBorder="1" applyAlignment="1">
      <alignment wrapText="1"/>
    </xf>
    <xf numFmtId="0" fontId="5" fillId="7" borderId="13" xfId="1" applyFont="1" applyFill="1" applyBorder="1"/>
    <xf numFmtId="0" fontId="5" fillId="8" borderId="6" xfId="1" applyFont="1" applyFill="1" applyBorder="1"/>
    <xf numFmtId="0" fontId="1" fillId="10" borderId="0" xfId="1" applyFill="1"/>
    <xf numFmtId="0" fontId="8" fillId="0" borderId="0" xfId="2"/>
    <xf numFmtId="0" fontId="2" fillId="0" borderId="0" xfId="1" applyFont="1"/>
    <xf numFmtId="165" fontId="2" fillId="0" borderId="0" xfId="1" applyNumberFormat="1" applyFont="1"/>
    <xf numFmtId="0" fontId="2" fillId="0" borderId="16" xfId="1" applyFont="1" applyBorder="1"/>
    <xf numFmtId="165" fontId="2" fillId="0" borderId="17" xfId="1" applyNumberFormat="1" applyFont="1" applyBorder="1"/>
    <xf numFmtId="0" fontId="2" fillId="0" borderId="18" xfId="1" applyFont="1" applyBorder="1"/>
    <xf numFmtId="0" fontId="9" fillId="0" borderId="5" xfId="1" applyFont="1" applyBorder="1"/>
    <xf numFmtId="165" fontId="9" fillId="5" borderId="6" xfId="1" applyNumberFormat="1" applyFont="1" applyFill="1" applyBorder="1"/>
    <xf numFmtId="0" fontId="9" fillId="0" borderId="19" xfId="1" applyFont="1" applyBorder="1"/>
    <xf numFmtId="165" fontId="9" fillId="0" borderId="9" xfId="1" applyNumberFormat="1" applyFont="1" applyBorder="1"/>
    <xf numFmtId="0" fontId="2" fillId="0" borderId="5" xfId="1" applyFont="1" applyBorder="1"/>
    <xf numFmtId="164" fontId="2" fillId="0" borderId="6" xfId="1" applyNumberFormat="1" applyFont="1" applyBorder="1"/>
    <xf numFmtId="0" fontId="2" fillId="0" borderId="20" xfId="1" applyFont="1" applyBorder="1" applyAlignment="1">
      <alignment wrapText="1"/>
    </xf>
    <xf numFmtId="0" fontId="2" fillId="0" borderId="5" xfId="1" applyFont="1" applyBorder="1" applyAlignment="1">
      <alignment wrapText="1"/>
    </xf>
    <xf numFmtId="164" fontId="2" fillId="9" borderId="9" xfId="1" applyNumberFormat="1" applyFont="1" applyFill="1" applyBorder="1"/>
    <xf numFmtId="0" fontId="2" fillId="0" borderId="21" xfId="1" applyFont="1" applyBorder="1" applyAlignment="1">
      <alignment wrapText="1"/>
    </xf>
    <xf numFmtId="164" fontId="9" fillId="0" borderId="6" xfId="1" applyNumberFormat="1" applyFont="1" applyBorder="1"/>
    <xf numFmtId="0" fontId="9" fillId="0" borderId="19" xfId="1" applyFont="1" applyBorder="1" applyAlignment="1">
      <alignment wrapText="1"/>
    </xf>
    <xf numFmtId="0" fontId="10" fillId="0" borderId="5" xfId="0" applyFont="1" applyBorder="1" applyAlignment="1">
      <alignment wrapText="1"/>
    </xf>
    <xf numFmtId="166" fontId="9" fillId="0" borderId="6" xfId="1" applyNumberFormat="1" applyFont="1" applyBorder="1"/>
    <xf numFmtId="0" fontId="10" fillId="0" borderId="19" xfId="0" applyFont="1" applyBorder="1" applyAlignment="1">
      <alignment wrapText="1"/>
    </xf>
    <xf numFmtId="166" fontId="9" fillId="5" borderId="6" xfId="1" applyNumberFormat="1" applyFont="1" applyFill="1" applyBorder="1"/>
    <xf numFmtId="0" fontId="10" fillId="0" borderId="19" xfId="0" applyFont="1" applyBorder="1"/>
    <xf numFmtId="44" fontId="9" fillId="5" borderId="6" xfId="1" applyNumberFormat="1" applyFont="1" applyFill="1" applyBorder="1"/>
    <xf numFmtId="0" fontId="6" fillId="12" borderId="5" xfId="1" applyFont="1" applyFill="1" applyBorder="1"/>
    <xf numFmtId="0" fontId="6" fillId="12" borderId="6" xfId="1" applyFont="1" applyFill="1" applyBorder="1"/>
    <xf numFmtId="0" fontId="6" fillId="12" borderId="19" xfId="1" applyFont="1" applyFill="1" applyBorder="1"/>
    <xf numFmtId="0" fontId="13" fillId="13" borderId="22" xfId="1" applyFont="1" applyFill="1" applyBorder="1" applyAlignment="1">
      <alignment horizontal="left"/>
    </xf>
    <xf numFmtId="0" fontId="7" fillId="11" borderId="15" xfId="1" applyFont="1" applyFill="1" applyBorder="1" applyAlignment="1">
      <alignment horizontal="left"/>
    </xf>
    <xf numFmtId="0" fontId="6" fillId="11" borderId="14" xfId="1" applyFont="1" applyFill="1" applyBorder="1" applyAlignment="1">
      <alignment horizontal="left"/>
    </xf>
    <xf numFmtId="0" fontId="5" fillId="7" borderId="12" xfId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2" fillId="9" borderId="12" xfId="1" applyFont="1" applyFill="1" applyBorder="1" applyAlignment="1">
      <alignment horizontal="center" wrapText="1"/>
    </xf>
    <xf numFmtId="0" fontId="2" fillId="9" borderId="11" xfId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1EC90FED-AB86-4204-9786-38CC796C5A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5200650</xdr:colOff>
      <xdr:row>0</xdr:row>
      <xdr:rowOff>49530</xdr:rowOff>
    </xdr:from>
    <xdr:ext cx="496064" cy="695325"/>
    <xdr:pic>
      <xdr:nvPicPr>
        <xdr:cNvPr id="2" name="Graphic 3">
          <a:extLst>
            <a:ext uri="{FF2B5EF4-FFF2-40B4-BE49-F238E27FC236}">
              <a16:creationId xmlns:a16="http://schemas.microsoft.com/office/drawing/2014/main" id="{77F1A962-A2B8-4B1D-9AEE-D86C2C475B9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7840" y="53340"/>
          <a:ext cx="496064" cy="695325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ax.vermont.gov/ed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785B-B644-4490-B813-A0A8735F6CEA}">
  <sheetPr>
    <pageSetUpPr fitToPage="1"/>
  </sheetPr>
  <dimension ref="A1:E34"/>
  <sheetViews>
    <sheetView tabSelected="1" topLeftCell="A17" zoomScaleNormal="100" workbookViewId="0">
      <selection activeCell="A23" sqref="A23"/>
    </sheetView>
  </sheetViews>
  <sheetFormatPr defaultColWidth="8.6640625" defaultRowHeight="14.4" x14ac:dyDescent="0.3"/>
  <cols>
    <col min="1" max="1" width="86.44140625" style="1" customWidth="1"/>
    <col min="2" max="2" width="22.6640625" style="1" customWidth="1"/>
    <col min="3" max="3" width="92.88671875" style="1" customWidth="1"/>
    <col min="4" max="16384" width="8.6640625" style="1"/>
  </cols>
  <sheetData>
    <row r="1" spans="1:4" ht="21" customHeight="1" x14ac:dyDescent="0.4">
      <c r="A1" s="63" t="s">
        <v>42</v>
      </c>
      <c r="B1" s="63"/>
      <c r="C1" s="63"/>
    </row>
    <row r="2" spans="1:4" ht="18.75" customHeight="1" x14ac:dyDescent="0.35">
      <c r="A2" s="62" t="s">
        <v>21</v>
      </c>
      <c r="B2" s="61" t="s">
        <v>20</v>
      </c>
      <c r="C2" s="60" t="s">
        <v>41</v>
      </c>
    </row>
    <row r="3" spans="1:4" ht="47.25" customHeight="1" x14ac:dyDescent="0.3">
      <c r="A3" s="53" t="s">
        <v>40</v>
      </c>
      <c r="B3" s="59">
        <f>1407616-166980</f>
        <v>1240636</v>
      </c>
      <c r="C3" s="42" t="s">
        <v>27</v>
      </c>
    </row>
    <row r="4" spans="1:4" ht="15.75" customHeight="1" x14ac:dyDescent="0.3">
      <c r="A4" s="58" t="s">
        <v>39</v>
      </c>
      <c r="B4" s="57">
        <v>347544900</v>
      </c>
      <c r="C4" s="42" t="s">
        <v>27</v>
      </c>
    </row>
    <row r="5" spans="1:4" ht="156.75" customHeight="1" x14ac:dyDescent="0.3">
      <c r="A5" s="56" t="s">
        <v>38</v>
      </c>
      <c r="B5" s="55">
        <f>B4/100</f>
        <v>3475449</v>
      </c>
      <c r="C5" s="54" t="s">
        <v>37</v>
      </c>
    </row>
    <row r="6" spans="1:4" ht="47.25" customHeight="1" x14ac:dyDescent="0.3">
      <c r="A6" s="53" t="s">
        <v>36</v>
      </c>
      <c r="B6" s="52">
        <f>B3/B5</f>
        <v>0.35697143016628929</v>
      </c>
      <c r="C6" s="42" t="s">
        <v>35</v>
      </c>
    </row>
    <row r="7" spans="1:4" ht="46.5" customHeight="1" x14ac:dyDescent="0.3">
      <c r="A7" s="51" t="s">
        <v>34</v>
      </c>
      <c r="B7" s="50">
        <f>B29</f>
        <v>1.7802591837774053E-4</v>
      </c>
      <c r="C7" s="49" t="s">
        <v>33</v>
      </c>
    </row>
    <row r="8" spans="1:4" ht="15.75" customHeight="1" x14ac:dyDescent="0.3">
      <c r="A8" s="48" t="s">
        <v>32</v>
      </c>
      <c r="B8" s="47">
        <f>B6+B7</f>
        <v>0.35714945608466703</v>
      </c>
      <c r="C8" s="46" t="s">
        <v>31</v>
      </c>
    </row>
    <row r="9" spans="1:4" ht="16.5" customHeight="1" x14ac:dyDescent="0.3">
      <c r="A9" s="44" t="s">
        <v>30</v>
      </c>
      <c r="B9" s="45">
        <f>B5*0.01</f>
        <v>34754.49</v>
      </c>
      <c r="C9" s="42" t="s">
        <v>29</v>
      </c>
    </row>
    <row r="10" spans="1:4" ht="15" customHeight="1" x14ac:dyDescent="0.3">
      <c r="A10" s="44" t="s">
        <v>28</v>
      </c>
      <c r="B10" s="43">
        <v>250000</v>
      </c>
      <c r="C10" s="42" t="s">
        <v>27</v>
      </c>
    </row>
    <row r="11" spans="1:4" ht="15" customHeight="1" thickBot="1" x14ac:dyDescent="0.35">
      <c r="A11" s="41" t="s">
        <v>26</v>
      </c>
      <c r="B11" s="40">
        <f>(B10/100)*B8</f>
        <v>892.87364021166752</v>
      </c>
      <c r="C11" s="39" t="s">
        <v>25</v>
      </c>
      <c r="D11" s="14"/>
    </row>
    <row r="12" spans="1:4" ht="15" customHeight="1" x14ac:dyDescent="0.3">
      <c r="A12" s="37"/>
      <c r="B12" s="38"/>
      <c r="C12" s="37"/>
    </row>
    <row r="13" spans="1:4" ht="15" customHeight="1" x14ac:dyDescent="0.3">
      <c r="A13" s="37"/>
      <c r="B13" s="38"/>
      <c r="C13" s="37"/>
    </row>
    <row r="15" spans="1:4" ht="15" thickBot="1" x14ac:dyDescent="0.35">
      <c r="A15" s="36" t="s">
        <v>24</v>
      </c>
    </row>
    <row r="16" spans="1:4" s="35" customFormat="1" ht="27" customHeight="1" x14ac:dyDescent="0.35">
      <c r="A16" s="64" t="s">
        <v>23</v>
      </c>
      <c r="B16" s="65"/>
      <c r="C16" s="65"/>
    </row>
    <row r="17" spans="1:5" ht="51" customHeight="1" x14ac:dyDescent="0.3">
      <c r="A17" s="68" t="s">
        <v>22</v>
      </c>
      <c r="B17" s="68"/>
      <c r="C17" s="69"/>
    </row>
    <row r="18" spans="1:5" ht="15.6" x14ac:dyDescent="0.3">
      <c r="A18" s="34" t="s">
        <v>21</v>
      </c>
      <c r="B18" s="34" t="s">
        <v>20</v>
      </c>
      <c r="C18" s="34" t="s">
        <v>19</v>
      </c>
      <c r="D18"/>
    </row>
    <row r="19" spans="1:5" ht="15.6" x14ac:dyDescent="0.3">
      <c r="A19" s="33" t="s">
        <v>18</v>
      </c>
      <c r="B19" s="66"/>
      <c r="C19" s="67"/>
      <c r="D19" s="14"/>
    </row>
    <row r="20" spans="1:5" ht="42" customHeight="1" x14ac:dyDescent="0.3">
      <c r="A20" s="32" t="s">
        <v>17</v>
      </c>
      <c r="B20" s="31">
        <v>60000</v>
      </c>
      <c r="C20" s="25" t="s">
        <v>16</v>
      </c>
    </row>
    <row r="21" spans="1:5" ht="45.6" customHeight="1" x14ac:dyDescent="0.3">
      <c r="A21" s="29" t="s">
        <v>15</v>
      </c>
      <c r="B21" s="18">
        <v>1.0311999999999999</v>
      </c>
      <c r="C21" s="30" t="s">
        <v>14</v>
      </c>
    </row>
    <row r="22" spans="1:5" ht="30" customHeight="1" x14ac:dyDescent="0.3">
      <c r="A22" s="29" t="s">
        <v>13</v>
      </c>
      <c r="B22" s="28">
        <f>IF(B21=0,0,(B20/100)*B21)</f>
        <v>618.71999999999991</v>
      </c>
      <c r="C22" s="25"/>
    </row>
    <row r="23" spans="1:5" ht="15.6" x14ac:dyDescent="0.3">
      <c r="A23" s="27" t="s">
        <v>12</v>
      </c>
      <c r="B23" s="26">
        <f>IF(B5=0,0,B22/B5)</f>
        <v>1.7802591837774053E-4</v>
      </c>
      <c r="C23" s="25" t="s">
        <v>11</v>
      </c>
      <c r="D23" s="14"/>
    </row>
    <row r="24" spans="1:5" ht="15.6" x14ac:dyDescent="0.3">
      <c r="A24" s="24" t="s">
        <v>10</v>
      </c>
      <c r="B24" s="23"/>
      <c r="C24" s="22"/>
      <c r="D24" s="14"/>
    </row>
    <row r="25" spans="1:5" ht="42" customHeight="1" x14ac:dyDescent="0.3">
      <c r="A25" s="19" t="s">
        <v>9</v>
      </c>
      <c r="B25" s="21"/>
      <c r="C25" s="20" t="s">
        <v>8</v>
      </c>
      <c r="D25" s="14"/>
    </row>
    <row r="26" spans="1:5" ht="45.6" customHeight="1" x14ac:dyDescent="0.3">
      <c r="A26" s="19" t="s">
        <v>7</v>
      </c>
      <c r="B26" s="18"/>
      <c r="C26" s="17" t="s">
        <v>6</v>
      </c>
      <c r="D26" s="14"/>
    </row>
    <row r="27" spans="1:5" ht="30" customHeight="1" x14ac:dyDescent="0.3">
      <c r="A27" s="16" t="s">
        <v>5</v>
      </c>
      <c r="B27" s="15">
        <f>IF(B26=0,0,(B25/100)*B26)</f>
        <v>0</v>
      </c>
      <c r="C27" s="11"/>
      <c r="D27" s="14"/>
    </row>
    <row r="28" spans="1:5" ht="15.6" x14ac:dyDescent="0.3">
      <c r="A28" s="13" t="s">
        <v>4</v>
      </c>
      <c r="B28" s="12">
        <f>IF(B5=0,0,B27/B5)</f>
        <v>0</v>
      </c>
      <c r="C28" s="11" t="s">
        <v>3</v>
      </c>
    </row>
    <row r="29" spans="1:5" customFormat="1" ht="31.95" customHeight="1" x14ac:dyDescent="0.35">
      <c r="A29" s="10" t="s">
        <v>2</v>
      </c>
      <c r="B29" s="9">
        <f>B23+B28</f>
        <v>1.7802591837774053E-4</v>
      </c>
      <c r="C29" s="8" t="s">
        <v>1</v>
      </c>
      <c r="D29" s="4"/>
      <c r="E29" s="4"/>
    </row>
    <row r="30" spans="1:5" customFormat="1" ht="42" customHeight="1" thickBot="1" x14ac:dyDescent="0.35">
      <c r="A30" s="7" t="s">
        <v>0</v>
      </c>
      <c r="B30" s="6"/>
      <c r="C30" s="5"/>
      <c r="D30" s="4"/>
      <c r="E30" s="4"/>
    </row>
    <row r="31" spans="1:5" x14ac:dyDescent="0.3">
      <c r="A31" s="3"/>
      <c r="C31" s="3"/>
    </row>
    <row r="32" spans="1:5" x14ac:dyDescent="0.3">
      <c r="A32" s="2"/>
    </row>
    <row r="34" s="1" customFormat="1" ht="15" customHeight="1" x14ac:dyDescent="0.3"/>
  </sheetData>
  <mergeCells count="4">
    <mergeCell ref="A1:C1"/>
    <mergeCell ref="A16:C16"/>
    <mergeCell ref="B19:C19"/>
    <mergeCell ref="A17:C17"/>
  </mergeCells>
  <hyperlinks>
    <hyperlink ref="A15" r:id="rId1" display="https://tax.vermont.gov/ed-rates" xr:uid="{0CDD797D-CCAD-4ACF-8538-C2D5A5F3706A}"/>
  </hyperlinks>
  <pageMargins left="0.75" right="0.75" top="1" bottom="1" header="0.511811023622047" footer="0.511811023622047"/>
  <pageSetup paperSize="9" scale="52" fitToWidth="0" orientation="landscape" horizontalDpi="300" verticalDpi="30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2B2D59-488D-487D-A15F-6D18F9342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1B4054-C2C4-4DD5-B80E-27F6FDB6CEBA}">
  <ds:schemaRefs>
    <ds:schemaRef ds:uri="http://schemas.microsoft.com/office/2006/metadata/properties"/>
    <ds:schemaRef ds:uri="http://schemas.microsoft.com/office/infopath/2007/PartnerControls"/>
    <ds:schemaRef ds:uri="7c7a5e03-8652-4f2e-8fd7-072a88cb0b7a"/>
    <ds:schemaRef ds:uri="ade611f2-cbb4-42b6-9f65-8b24117e541a"/>
  </ds:schemaRefs>
</ds:datastoreItem>
</file>

<file path=customXml/itemProps3.xml><?xml version="1.0" encoding="utf-8"?>
<ds:datastoreItem xmlns:ds="http://schemas.openxmlformats.org/officeDocument/2006/customXml" ds:itemID="{97325F0B-E924-4E19-A01E-43B4D83E4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Veteran Loc Agr Rate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 Ladd</dc:creator>
  <cp:lastModifiedBy>Katie Buckley</cp:lastModifiedBy>
  <dcterms:created xsi:type="dcterms:W3CDTF">2026-08-07T20:07:32Z</dcterms:created>
  <dcterms:modified xsi:type="dcterms:W3CDTF">2026-08-10T22:10:23Z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</Properties>
</file>