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buckley\Downloads\"/>
    </mc:Choice>
  </mc:AlternateContent>
  <xr:revisionPtr revIDLastSave="0" documentId="8_{E3D93F46-B461-4A5B-963E-157D7B5AC69D}" xr6:coauthVersionLast="47" xr6:coauthVersionMax="47" xr10:uidLastSave="{00000000-0000-0000-0000-000000000000}"/>
  <bookViews>
    <workbookView xWindow="-28920" yWindow="-30" windowWidth="29040" windowHeight="15720" activeTab="1" xr2:uid="{33339CAA-41BB-4C67-A73F-564AC26292BE}"/>
  </bookViews>
  <sheets>
    <sheet name="Tax Impact" sheetId="1" r:id="rId1"/>
    <sheet name="Term Comparison" sheetId="2" r:id="rId2"/>
  </sheets>
  <definedNames>
    <definedName name="_xlnm.Print_Area" localSheetId="0">'Tax Impact'!$A$1:$G$36</definedName>
    <definedName name="_xlnm.Print_Area" localSheetId="1">'Term Comparison'!$A$1:$G$21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1" l="1"/>
  <c r="E29" i="1" s="1"/>
  <c r="D16" i="1"/>
  <c r="C31" i="1"/>
  <c r="D31" i="1" s="1"/>
  <c r="E31" i="1" s="1"/>
  <c r="C30" i="1"/>
  <c r="D30" i="1" s="1"/>
  <c r="E30" i="1" s="1"/>
  <c r="C18" i="1"/>
  <c r="D18" i="1" s="1"/>
  <c r="C17" i="1"/>
  <c r="D17" i="1" s="1"/>
  <c r="D15" i="2"/>
  <c r="D14" i="2"/>
  <c r="D11" i="2"/>
  <c r="C10" i="2"/>
  <c r="D10" i="2" s="1"/>
  <c r="C25" i="1"/>
  <c r="D25" i="1" s="1"/>
  <c r="E25" i="1" s="1"/>
  <c r="F25" i="1" s="1"/>
  <c r="C24" i="1"/>
  <c r="D24" i="1" s="1"/>
  <c r="E24" i="1" s="1"/>
  <c r="F24" i="1" s="1"/>
  <c r="D23" i="1"/>
  <c r="E23" i="1" s="1"/>
  <c r="F23" i="1" s="1"/>
  <c r="D10" i="1"/>
  <c r="E10" i="1" s="1"/>
  <c r="F10" i="1" s="1"/>
  <c r="C12" i="1"/>
  <c r="D12" i="1" s="1"/>
  <c r="E12" i="1" s="1"/>
  <c r="F12" i="1" s="1"/>
  <c r="C11" i="1"/>
  <c r="D11" i="1" s="1"/>
  <c r="E11" i="1" s="1"/>
  <c r="F11" i="1" s="1"/>
  <c r="F31" i="1" l="1"/>
  <c r="F29" i="1"/>
  <c r="F30" i="1"/>
  <c r="E16" i="1"/>
  <c r="F16" i="1" s="1"/>
  <c r="E17" i="1"/>
  <c r="F17" i="1" s="1"/>
  <c r="E18" i="1"/>
  <c r="F18" i="1" s="1"/>
</calcChain>
</file>

<file path=xl/sharedStrings.xml><?xml version="1.0" encoding="utf-8"?>
<sst xmlns="http://schemas.openxmlformats.org/spreadsheetml/2006/main" count="57" uniqueCount="32">
  <si>
    <t xml:space="preserve">Estimated Debt Service Impact on Tax Rate </t>
  </si>
  <si>
    <t>Actual Payments and Tax Impacts Will Vary Based on Bond Market on Date of Issue</t>
  </si>
  <si>
    <t>Date MM/DD/YY</t>
  </si>
  <si>
    <t>20 year bond - Level Principal Payments</t>
  </si>
  <si>
    <t>Comparison Home Value</t>
  </si>
  <si>
    <t>Bond Amount</t>
  </si>
  <si>
    <t>First Year Payment</t>
  </si>
  <si>
    <t>Tax Impact/$100 Valuation</t>
  </si>
  <si>
    <t>Tax Increase/Year per $100,000 Value</t>
  </si>
  <si>
    <t>$1M</t>
  </si>
  <si>
    <t>$5M</t>
  </si>
  <si>
    <t>$10M</t>
  </si>
  <si>
    <t>20 year bond - Level Annual Payments</t>
  </si>
  <si>
    <t>30 year bond - Level Principal Payments</t>
  </si>
  <si>
    <t>30 year bond - Level Annual Payments</t>
  </si>
  <si>
    <t>FY2026 Grand List</t>
  </si>
  <si>
    <t>Bond Term Comparison</t>
  </si>
  <si>
    <t>MM/DD/YY</t>
  </si>
  <si>
    <t>First Full</t>
  </si>
  <si>
    <t>Principal +</t>
  </si>
  <si>
    <t>Interest Paid</t>
  </si>
  <si>
    <t>Interest Payment</t>
  </si>
  <si>
    <t>Impact on Tax Rate</t>
  </si>
  <si>
    <t>Over Life of Loan</t>
  </si>
  <si>
    <t>Net Interest Cost</t>
  </si>
  <si>
    <t>$1 M - 20 Year Bond - Estimates on 8/20/25</t>
  </si>
  <si>
    <t xml:space="preserve">   Traditional Level Principal Payments</t>
  </si>
  <si>
    <t xml:space="preserve">    Level Payments Over Life of Bond</t>
  </si>
  <si>
    <t>$1 M - 30 Year Bond - Estimates on 8/20/25</t>
  </si>
  <si>
    <t xml:space="preserve">    Traditional Level Principal Payments</t>
  </si>
  <si>
    <t xml:space="preserve">     Level Payments Over Life of Bond</t>
  </si>
  <si>
    <t>Grand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</si>
</sst>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164" formatCode="_(&quot;$&quot;* #,##0.0000_);_(&quot;$&quot;* \(#,##0.0000\);_(&quot;$&quot;* &quot;-&quot;????_);_(@_)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Raleway"/>
    </font>
    <font>
      <sz val="11"/>
      <color theme="1"/>
      <name val="Raleway"/>
    </font>
    <font>
      <b/>
      <sz val="12"/>
      <color theme="1"/>
      <name val="Aptos Narrow"/>
      <family val="2"/>
      <scheme val="minor"/>
    </font>
    <font>
      <b/>
      <sz val="12"/>
      <color theme="1"/>
      <name val="Raleway"/>
    </font>
    <font>
      <b/>
      <sz val="14"/>
      <color theme="1"/>
      <name val="Raleway"/>
    </font>
    <font>
      <b/>
      <sz val="11"/>
      <color theme="3" tint="9.9978637043366805E-2"/>
      <name val="Raleway"/>
    </font>
    <font>
      <sz val="11"/>
      <color theme="3" tint="9.9978637043366805E-2"/>
      <name val="Raleway"/>
    </font>
    <font>
      <sz val="11"/>
      <color theme="3" tint="9.9978637043366805E-2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4D93D9"/>
        <bgColor indexed="64"/>
      </patternFill>
    </fill>
    <fill>
      <patternFill patternType="solid">
        <fgColor theme="3" tint="0.74999237037263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42" fontId="1" fillId="0" borderId="0" xfId="0" applyNumberFormat="1" applyFont="1"/>
    <xf numFmtId="42" fontId="2" fillId="0" borderId="1" xfId="0" applyNumberFormat="1" applyFont="1" applyBorder="1"/>
    <xf numFmtId="164" fontId="2" fillId="0" borderId="1" xfId="0" applyNumberFormat="1" applyFont="1" applyBorder="1"/>
    <xf numFmtId="42" fontId="2" fillId="2" borderId="1" xfId="0" applyNumberFormat="1" applyFont="1" applyFill="1" applyBorder="1"/>
    <xf numFmtId="42" fontId="1" fillId="2" borderId="0" xfId="0" applyNumberFormat="1" applyFont="1" applyFill="1"/>
    <xf numFmtId="0" fontId="1" fillId="0" borderId="1" xfId="0" applyFont="1" applyBorder="1"/>
    <xf numFmtId="42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42" fontId="2" fillId="0" borderId="2" xfId="0" applyNumberFormat="1" applyFont="1" applyBorder="1"/>
    <xf numFmtId="0" fontId="1" fillId="4" borderId="1" xfId="0" applyFont="1" applyFill="1" applyBorder="1" applyAlignment="1">
      <alignment horizontal="center"/>
    </xf>
    <xf numFmtId="0" fontId="4" fillId="3" borderId="1" xfId="0" applyFont="1" applyFill="1" applyBorder="1"/>
    <xf numFmtId="0" fontId="1" fillId="5" borderId="1" xfId="0" applyFont="1" applyFill="1" applyBorder="1" applyAlignment="1">
      <alignment horizontal="center"/>
    </xf>
    <xf numFmtId="0" fontId="7" fillId="0" borderId="0" xfId="0" applyFont="1"/>
    <xf numFmtId="0" fontId="6" fillId="0" borderId="4" xfId="0" applyFont="1" applyBorder="1" applyAlignment="1">
      <alignment horizontal="center"/>
    </xf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6" fillId="0" borderId="6" xfId="0" applyFont="1" applyBorder="1" applyAlignment="1">
      <alignment horizontal="center"/>
    </xf>
    <xf numFmtId="0" fontId="7" fillId="0" borderId="1" xfId="0" applyFont="1" applyBorder="1"/>
    <xf numFmtId="42" fontId="7" fillId="2" borderId="1" xfId="0" applyNumberFormat="1" applyFont="1" applyFill="1" applyBorder="1"/>
    <xf numFmtId="164" fontId="7" fillId="0" borderId="1" xfId="0" applyNumberFormat="1" applyFont="1" applyBorder="1"/>
    <xf numFmtId="10" fontId="7" fillId="2" borderId="1" xfId="0" applyNumberFormat="1" applyFont="1" applyFill="1" applyBorder="1"/>
    <xf numFmtId="10" fontId="7" fillId="0" borderId="1" xfId="0" applyNumberFormat="1" applyFont="1" applyBorder="1"/>
    <xf numFmtId="42" fontId="7" fillId="2" borderId="0" xfId="0" applyNumberFormat="1" applyFont="1" applyFill="1"/>
    <xf numFmtId="42" fontId="7" fillId="0" borderId="0" xfId="0" applyNumberFormat="1" applyFont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0" xfId="0" applyFont="1" applyBorder="1"/>
    <xf numFmtId="0" fontId="8" fillId="0" borderId="10" xfId="0" applyFont="1" applyBorder="1"/>
    <xf numFmtId="0" fontId="8" fillId="0" borderId="11" xfId="0" applyFont="1" applyBorder="1"/>
    <xf numFmtId="0" fontId="8" fillId="3" borderId="5" xfId="0" applyFont="1" applyFill="1" applyBorder="1"/>
    <xf numFmtId="0" fontId="7" fillId="5" borderId="1" xfId="0" applyFont="1" applyFill="1" applyBorder="1"/>
    <xf numFmtId="164" fontId="7" fillId="5" borderId="1" xfId="0" applyNumberFormat="1" applyFont="1" applyFill="1" applyBorder="1"/>
    <xf numFmtId="10" fontId="7" fillId="5" borderId="1" xfId="0" applyNumberFormat="1" applyFont="1" applyFill="1" applyBorder="1"/>
    <xf numFmtId="0" fontId="1" fillId="5" borderId="1" xfId="0" applyFont="1" applyFill="1" applyBorder="1"/>
    <xf numFmtId="0" fontId="1" fillId="3" borderId="5" xfId="0" applyFont="1" applyFill="1" applyBorder="1"/>
    <xf numFmtId="0" fontId="4" fillId="5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8313"/>
      <color rgb="FFF2A00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736599</xdr:colOff>
      <xdr:row>1</xdr:row>
      <xdr:rowOff>15875</xdr:rowOff>
    </xdr:from>
    <xdr:to>
      <xdr:col>1</xdr:col>
      <xdr:colOff>1719048</xdr:colOff>
      <xdr:row>6</xdr:row>
      <xdr:rowOff>104775</xdr:rowOff>
    </xdr:to>
    <xdr:pic>
      <xdr:nvPicPr>
        <xdr:cNvPr id="2" name="Graphic 3">
          <a:extLst>
            <a:ext uri="{FF2B5EF4-FFF2-40B4-BE49-F238E27FC236}">
              <a16:creationId xmlns:a16="http://schemas.microsoft.com/office/drawing/2014/main" id="{D18D82BA-0874-4C4B-898B-5C1E3F470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736599" y="15875"/>
          <a:ext cx="982449" cy="1098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-342900</xdr:rowOff>
    </xdr:from>
    <xdr:to>
      <xdr:col>1</xdr:col>
      <xdr:colOff>-171450</xdr:colOff>
      <xdr:row>0</xdr:row>
      <xdr:rowOff>-342900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144853-8DCF-458F-A63C-B4BB57B59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-171450" y="-34290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485775</xdr:colOff>
      <xdr:row>1</xdr:row>
      <xdr:rowOff>0</xdr:rowOff>
    </xdr:from>
    <xdr:to>
      <xdr:col>1</xdr:col>
      <xdr:colOff>1468224</xdr:colOff>
      <xdr:row>5</xdr:row>
      <xdr:rowOff>184150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F7C7F-A551-4B81-8EEF-8CA5BC455578}"/>
            </a:ext>
            <a:ext uri="{147F2762-F138-4A5C-976F-8EAC2B608ADB}">
              <a16:predDERef xmlns:a16="http://schemas.microsoft.com/office/drawing/2014/main" pred="{8D144853-8DCF-458F-A63C-B4BB57B59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/>
        <a:stretch>
          <a:fillRect/>
        </a:stretch>
      </xdr:blipFill>
      <xdr:spPr>
        <a:xfrm>
          <a:off x="485775" y="190500"/>
          <a:ext cx="982449" cy="109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B9AF-B894-41B5-A448-41E8CBA448E6}">
  <dimension ref="B4:M37"/>
  <sheetViews>
    <sheetView showGridLines="0" zoomScale="85" zoomScaleNormal="85" workbookViewId="0">
      <selection activeCell="I10" sqref="I10"/>
    </sheetView>
  </sheetViews>
  <sheetFormatPr defaultColWidth="8.88671875" defaultRowHeight="14.4" x14ac:dyDescent="0.3"/>
  <cols>
    <col min="1" max="1" width="5.109375" customWidth="1"/>
    <col min="2" max="2" width="38.88671875" customWidth="1"/>
    <col min="3" max="3" width="21.44140625" customWidth="1"/>
    <col min="4" max="4" width="31.33203125" customWidth="1"/>
    <col min="5" max="5" width="42.6640625" customWidth="1"/>
    <col min="6" max="6" width="28.33203125" customWidth="1"/>
    <col min="7" max="7" width="4" customWidth="1"/>
  </cols>
  <sheetData>
    <row r="4" spans="2:13" ht="22.2" x14ac:dyDescent="0.5">
      <c r="B4" s="47" t="s">
        <v>0</v>
      </c>
      <c r="C4" s="47"/>
      <c r="D4" s="47"/>
      <c r="E4" s="47"/>
      <c r="F4" s="47"/>
      <c r="G4" s="1"/>
      <c r="H4" s="1"/>
      <c r="I4" s="1"/>
      <c r="J4" s="1"/>
      <c r="K4" s="1"/>
      <c r="L4" s="1"/>
      <c r="M4" s="1"/>
    </row>
    <row r="5" spans="2:13" ht="22.2" x14ac:dyDescent="0.5">
      <c r="B5" s="47" t="s">
        <v>1</v>
      </c>
      <c r="C5" s="47"/>
      <c r="D5" s="47"/>
      <c r="E5" s="47"/>
      <c r="F5" s="47"/>
      <c r="G5" s="1"/>
      <c r="H5" s="1"/>
      <c r="I5" s="1"/>
      <c r="J5" s="1"/>
      <c r="K5" s="1"/>
      <c r="L5" s="1"/>
      <c r="M5" s="1"/>
    </row>
    <row r="6" spans="2:13" ht="22.2" x14ac:dyDescent="0.5">
      <c r="B6" s="47" t="s">
        <v>2</v>
      </c>
      <c r="C6" s="47"/>
      <c r="D6" s="47"/>
      <c r="E6" s="47"/>
      <c r="F6" s="47"/>
      <c r="G6" s="2"/>
      <c r="H6" s="2"/>
      <c r="I6" s="2"/>
      <c r="J6" s="2"/>
      <c r="K6" s="2"/>
      <c r="L6" s="2"/>
      <c r="M6" s="2"/>
    </row>
    <row r="8" spans="2:13" ht="19.2" x14ac:dyDescent="0.45">
      <c r="B8" s="44" t="s">
        <v>3</v>
      </c>
      <c r="C8" s="44"/>
      <c r="D8" s="44"/>
      <c r="E8" s="44"/>
      <c r="F8" s="15" t="s">
        <v>4</v>
      </c>
      <c r="G8" s="3"/>
      <c r="H8" s="3"/>
      <c r="I8" s="3"/>
      <c r="J8" s="3"/>
      <c r="K8" s="3"/>
      <c r="L8" s="3"/>
    </row>
    <row r="9" spans="2:13" ht="17.399999999999999" x14ac:dyDescent="0.4">
      <c r="B9" s="4" t="s">
        <v>5</v>
      </c>
      <c r="C9" s="4" t="s">
        <v>6</v>
      </c>
      <c r="D9" s="4" t="s">
        <v>7</v>
      </c>
      <c r="E9" s="4" t="s">
        <v>8</v>
      </c>
      <c r="F9" s="9">
        <v>300000</v>
      </c>
    </row>
    <row r="10" spans="2:13" ht="17.399999999999999" x14ac:dyDescent="0.4">
      <c r="B10" s="5" t="s">
        <v>9</v>
      </c>
      <c r="C10" s="9">
        <v>92276</v>
      </c>
      <c r="D10" s="8">
        <f>C10/C35</f>
        <v>1.8455200000000001E-2</v>
      </c>
      <c r="E10" s="7">
        <f>D10*(100000/100)</f>
        <v>18.455200000000001</v>
      </c>
      <c r="F10" s="7">
        <f>E10*(F9/100000)</f>
        <v>55.365600000000001</v>
      </c>
    </row>
    <row r="11" spans="2:13" ht="17.399999999999999" x14ac:dyDescent="0.4">
      <c r="B11" s="5" t="s">
        <v>10</v>
      </c>
      <c r="C11" s="7">
        <f>C10*5</f>
        <v>461380</v>
      </c>
      <c r="D11" s="8">
        <f>C11/C35</f>
        <v>9.2275999999999997E-2</v>
      </c>
      <c r="E11" s="7">
        <f>D11*(100000/100)</f>
        <v>92.275999999999996</v>
      </c>
      <c r="F11" s="7">
        <f>E11*(F9/100000)</f>
        <v>276.82799999999997</v>
      </c>
    </row>
    <row r="12" spans="2:13" ht="17.399999999999999" x14ac:dyDescent="0.4">
      <c r="B12" s="5" t="s">
        <v>11</v>
      </c>
      <c r="C12" s="7">
        <f>C10*10</f>
        <v>922760</v>
      </c>
      <c r="D12" s="8">
        <f>C12/C35</f>
        <v>0.18455199999999999</v>
      </c>
      <c r="E12" s="7">
        <f>D12*(100000/100)</f>
        <v>184.55199999999999</v>
      </c>
      <c r="F12" s="7">
        <f>E12*(F9/100000)</f>
        <v>553.65599999999995</v>
      </c>
    </row>
    <row r="13" spans="2:13" ht="17.399999999999999" x14ac:dyDescent="0.4">
      <c r="F13" s="2"/>
    </row>
    <row r="14" spans="2:13" ht="19.2" x14ac:dyDescent="0.45">
      <c r="B14" s="43" t="s">
        <v>12</v>
      </c>
      <c r="C14" s="43"/>
      <c r="D14" s="43"/>
      <c r="E14" s="43"/>
      <c r="F14" s="17" t="s">
        <v>4</v>
      </c>
    </row>
    <row r="15" spans="2:13" ht="17.399999999999999" x14ac:dyDescent="0.4">
      <c r="B15" s="11" t="s">
        <v>5</v>
      </c>
      <c r="C15" s="11" t="s">
        <v>6</v>
      </c>
      <c r="D15" s="11" t="s">
        <v>7</v>
      </c>
      <c r="E15" s="11" t="s">
        <v>8</v>
      </c>
      <c r="F15" s="12">
        <v>300000</v>
      </c>
    </row>
    <row r="16" spans="2:13" ht="17.399999999999999" x14ac:dyDescent="0.4">
      <c r="B16" s="5" t="s">
        <v>9</v>
      </c>
      <c r="C16" s="9">
        <v>76185</v>
      </c>
      <c r="D16" s="8">
        <f>C16/C35</f>
        <v>1.5237000000000001E-2</v>
      </c>
      <c r="E16" s="7">
        <f>D16*(100000/100)</f>
        <v>15.237</v>
      </c>
      <c r="F16" s="7">
        <f>E16*(F15/100000)</f>
        <v>45.710999999999999</v>
      </c>
    </row>
    <row r="17" spans="2:6" ht="17.399999999999999" x14ac:dyDescent="0.4">
      <c r="B17" s="5" t="s">
        <v>10</v>
      </c>
      <c r="C17" s="7">
        <f>C16*5</f>
        <v>380925</v>
      </c>
      <c r="D17" s="8">
        <f>C17/C35</f>
        <v>7.6185000000000003E-2</v>
      </c>
      <c r="E17" s="7">
        <f>D17*(100000/100)</f>
        <v>76.185000000000002</v>
      </c>
      <c r="F17" s="7">
        <f>E17*(F15/100000)</f>
        <v>228.55500000000001</v>
      </c>
    </row>
    <row r="18" spans="2:6" ht="17.399999999999999" x14ac:dyDescent="0.4">
      <c r="B18" s="5" t="s">
        <v>11</v>
      </c>
      <c r="C18" s="7">
        <f>C16*10</f>
        <v>761850</v>
      </c>
      <c r="D18" s="8">
        <f>C18/C35</f>
        <v>0.15237000000000001</v>
      </c>
      <c r="E18" s="7">
        <f>D18*(100000/100)</f>
        <v>152.37</v>
      </c>
      <c r="F18" s="7">
        <f>E18*(F15/100000)</f>
        <v>457.11</v>
      </c>
    </row>
    <row r="19" spans="2:6" ht="17.399999999999999" x14ac:dyDescent="0.4">
      <c r="F19" s="2"/>
    </row>
    <row r="20" spans="2:6" ht="17.399999999999999" x14ac:dyDescent="0.4">
      <c r="F20" s="2"/>
    </row>
    <row r="21" spans="2:6" ht="19.2" x14ac:dyDescent="0.45">
      <c r="B21" s="45" t="s">
        <v>13</v>
      </c>
      <c r="C21" s="46"/>
      <c r="D21" s="46"/>
      <c r="E21" s="46"/>
      <c r="F21" s="16" t="s">
        <v>4</v>
      </c>
    </row>
    <row r="22" spans="2:6" ht="17.399999999999999" x14ac:dyDescent="0.4">
      <c r="B22" s="4" t="s">
        <v>5</v>
      </c>
      <c r="C22" s="4" t="s">
        <v>6</v>
      </c>
      <c r="D22" s="4" t="s">
        <v>7</v>
      </c>
      <c r="E22" s="13" t="s">
        <v>8</v>
      </c>
      <c r="F22" s="9">
        <v>300000</v>
      </c>
    </row>
    <row r="23" spans="2:6" ht="17.399999999999999" x14ac:dyDescent="0.4">
      <c r="B23" s="5" t="s">
        <v>9</v>
      </c>
      <c r="C23" s="9">
        <v>80140</v>
      </c>
      <c r="D23" s="8">
        <f>C23/C35</f>
        <v>1.6028000000000001E-2</v>
      </c>
      <c r="E23" s="14">
        <f>D23*(100000/100)</f>
        <v>16.028000000000002</v>
      </c>
      <c r="F23" s="7">
        <f>E23*(F22/100000)</f>
        <v>48.084000000000003</v>
      </c>
    </row>
    <row r="24" spans="2:6" ht="17.399999999999999" x14ac:dyDescent="0.4">
      <c r="B24" s="5" t="s">
        <v>10</v>
      </c>
      <c r="C24" s="7">
        <f>C23*5</f>
        <v>400700</v>
      </c>
      <c r="D24" s="8">
        <f>C24/C35</f>
        <v>8.0140000000000003E-2</v>
      </c>
      <c r="E24" s="14">
        <f>D24*(100000/100)</f>
        <v>80.14</v>
      </c>
      <c r="F24" s="7">
        <f>E24*(F22/100000)</f>
        <v>240.42000000000002</v>
      </c>
    </row>
    <row r="25" spans="2:6" ht="17.399999999999999" x14ac:dyDescent="0.4">
      <c r="B25" s="5" t="s">
        <v>11</v>
      </c>
      <c r="C25" s="7">
        <f>C23*10</f>
        <v>801400</v>
      </c>
      <c r="D25" s="8">
        <f>C25/C35</f>
        <v>0.16028000000000001</v>
      </c>
      <c r="E25" s="14">
        <f>D25*(100000/100)</f>
        <v>160.28</v>
      </c>
      <c r="F25" s="7">
        <f>E25*(F22/100000)</f>
        <v>480.84000000000003</v>
      </c>
    </row>
    <row r="26" spans="2:6" ht="17.399999999999999" x14ac:dyDescent="0.4">
      <c r="F26" s="2"/>
    </row>
    <row r="27" spans="2:6" ht="18" customHeight="1" x14ac:dyDescent="0.45">
      <c r="B27" s="43" t="s">
        <v>14</v>
      </c>
      <c r="C27" s="43"/>
      <c r="D27" s="43"/>
      <c r="E27" s="43"/>
      <c r="F27" s="17" t="s">
        <v>4</v>
      </c>
    </row>
    <row r="28" spans="2:6" ht="18" customHeight="1" x14ac:dyDescent="0.4">
      <c r="B28" s="11" t="s">
        <v>5</v>
      </c>
      <c r="C28" s="11" t="s">
        <v>6</v>
      </c>
      <c r="D28" s="11" t="s">
        <v>7</v>
      </c>
      <c r="E28" s="11" t="s">
        <v>8</v>
      </c>
      <c r="F28" s="9">
        <v>300000</v>
      </c>
    </row>
    <row r="29" spans="2:6" ht="18" customHeight="1" x14ac:dyDescent="0.4">
      <c r="B29" s="5" t="s">
        <v>9</v>
      </c>
      <c r="C29" s="9">
        <v>64379</v>
      </c>
      <c r="D29" s="8">
        <f>C29/C35</f>
        <v>1.28758E-2</v>
      </c>
      <c r="E29" s="7">
        <f>D29*(100000/100)</f>
        <v>12.8758</v>
      </c>
      <c r="F29" s="7">
        <f>E29*(F28/100000)</f>
        <v>38.627400000000002</v>
      </c>
    </row>
    <row r="30" spans="2:6" ht="18" customHeight="1" x14ac:dyDescent="0.4">
      <c r="B30" s="5" t="s">
        <v>10</v>
      </c>
      <c r="C30" s="7">
        <f>C29*5</f>
        <v>321895</v>
      </c>
      <c r="D30" s="8">
        <f>C30/C35</f>
        <v>6.4379000000000006E-2</v>
      </c>
      <c r="E30" s="7">
        <f>D30*(100000/100)</f>
        <v>64.379000000000005</v>
      </c>
      <c r="F30" s="7">
        <f>E30*(F28/100000)</f>
        <v>193.137</v>
      </c>
    </row>
    <row r="31" spans="2:6" ht="17.399999999999999" x14ac:dyDescent="0.4">
      <c r="B31" s="5" t="s">
        <v>11</v>
      </c>
      <c r="C31" s="7">
        <f>C29*10</f>
        <v>643790</v>
      </c>
      <c r="D31" s="8">
        <f>C31/C35</f>
        <v>0.12875800000000001</v>
      </c>
      <c r="E31" s="7">
        <f>D31*(100000/100)</f>
        <v>128.75800000000001</v>
      </c>
      <c r="F31" s="7">
        <f>E31*(F28/100000)</f>
        <v>386.274</v>
      </c>
    </row>
    <row r="35" spans="2:3" ht="17.399999999999999" x14ac:dyDescent="0.4">
      <c r="B35" s="1" t="s">
        <v>15</v>
      </c>
      <c r="C35" s="10">
        <v>5000000</v>
      </c>
    </row>
    <row r="37" spans="2:3" ht="17.399999999999999" x14ac:dyDescent="0.4">
      <c r="B37" s="1"/>
      <c r="C37" s="6"/>
    </row>
  </sheetData>
  <mergeCells count="7">
    <mergeCell ref="B27:E27"/>
    <mergeCell ref="B8:E8"/>
    <mergeCell ref="B21:E21"/>
    <mergeCell ref="B14:E14"/>
    <mergeCell ref="B4:F4"/>
    <mergeCell ref="B6:F6"/>
    <mergeCell ref="B5:F5"/>
  </mergeCells>
  <pageMargins left="0.7" right="0.7" top="0.75" bottom="0.75" header="0.3" footer="0.3"/>
  <pageSetup scale="7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4DA03-76E6-443C-97F3-4BD779F4285F}">
  <dimension ref="B2:M20"/>
  <sheetViews>
    <sheetView showGridLines="0" tabSelected="1" workbookViewId="0">
      <selection activeCell="I20" sqref="I20"/>
    </sheetView>
  </sheetViews>
  <sheetFormatPr defaultColWidth="8.88671875" defaultRowHeight="14.4" x14ac:dyDescent="0.3"/>
  <cols>
    <col min="1" max="1" width="2.88671875" customWidth="1"/>
    <col min="2" max="2" width="47.33203125" customWidth="1"/>
    <col min="3" max="3" width="18.44140625" customWidth="1"/>
    <col min="4" max="4" width="23.33203125" customWidth="1"/>
    <col min="5" max="5" width="21.44140625" customWidth="1"/>
    <col min="6" max="6" width="20" customWidth="1"/>
    <col min="7" max="7" width="4" customWidth="1"/>
  </cols>
  <sheetData>
    <row r="2" spans="2:13" ht="17.399999999999999" x14ac:dyDescent="0.4">
      <c r="B2" s="48" t="s">
        <v>16</v>
      </c>
      <c r="C2" s="48"/>
      <c r="D2" s="48"/>
      <c r="E2" s="48"/>
      <c r="F2" s="48"/>
    </row>
    <row r="3" spans="2:13" ht="17.399999999999999" x14ac:dyDescent="0.4">
      <c r="B3" s="48" t="s">
        <v>1</v>
      </c>
      <c r="C3" s="48"/>
      <c r="D3" s="48"/>
      <c r="E3" s="48"/>
      <c r="F3" s="48"/>
      <c r="G3" s="1"/>
      <c r="H3" s="1"/>
      <c r="I3" s="1"/>
      <c r="J3" s="1"/>
      <c r="K3" s="1"/>
      <c r="L3" s="1"/>
      <c r="M3" s="1"/>
    </row>
    <row r="4" spans="2:13" ht="17.399999999999999" x14ac:dyDescent="0.4">
      <c r="B4" s="48" t="s">
        <v>17</v>
      </c>
      <c r="C4" s="48"/>
      <c r="D4" s="48"/>
      <c r="E4" s="48"/>
      <c r="F4" s="48"/>
      <c r="G4" s="1"/>
      <c r="H4" s="1"/>
      <c r="I4" s="1"/>
      <c r="J4" s="1"/>
      <c r="K4" s="1"/>
      <c r="L4" s="1"/>
      <c r="M4" s="1"/>
    </row>
    <row r="5" spans="2:13" ht="17.399999999999999" x14ac:dyDescent="0.4">
      <c r="B5" s="18"/>
      <c r="C5" s="18"/>
      <c r="D5" s="18"/>
      <c r="E5" s="18"/>
      <c r="F5" s="18"/>
      <c r="G5" s="2"/>
      <c r="H5" s="2"/>
      <c r="I5" s="2"/>
      <c r="J5" s="2"/>
      <c r="K5" s="2"/>
    </row>
    <row r="6" spans="2:13" ht="17.399999999999999" x14ac:dyDescent="0.4">
      <c r="B6" s="34"/>
      <c r="C6" s="31" t="s">
        <v>18</v>
      </c>
      <c r="D6" s="19"/>
      <c r="E6" s="20"/>
      <c r="F6" s="20"/>
      <c r="G6" s="2"/>
      <c r="H6" s="2"/>
      <c r="I6" s="2"/>
      <c r="J6" s="2"/>
      <c r="K6" s="2"/>
    </row>
    <row r="7" spans="2:13" ht="17.399999999999999" x14ac:dyDescent="0.4">
      <c r="B7" s="35"/>
      <c r="C7" s="32" t="s">
        <v>19</v>
      </c>
      <c r="D7" s="21"/>
      <c r="E7" s="21" t="s">
        <v>20</v>
      </c>
      <c r="F7" s="22"/>
      <c r="G7" s="2"/>
      <c r="H7" s="2"/>
      <c r="I7" s="2"/>
      <c r="J7" s="2"/>
      <c r="K7" s="2"/>
    </row>
    <row r="8" spans="2:13" ht="17.399999999999999" x14ac:dyDescent="0.4">
      <c r="B8" s="36"/>
      <c r="C8" s="33" t="s">
        <v>21</v>
      </c>
      <c r="D8" s="23" t="s">
        <v>22</v>
      </c>
      <c r="E8" s="23" t="s">
        <v>23</v>
      </c>
      <c r="F8" s="23" t="s">
        <v>24</v>
      </c>
      <c r="G8" s="2"/>
      <c r="H8" s="2"/>
      <c r="I8" s="2"/>
      <c r="J8" s="2"/>
      <c r="K8" s="2"/>
    </row>
    <row r="9" spans="2:13" ht="17.399999999999999" x14ac:dyDescent="0.4">
      <c r="B9" s="42" t="s">
        <v>25</v>
      </c>
      <c r="C9" s="37"/>
      <c r="D9" s="37"/>
      <c r="E9" s="37"/>
      <c r="F9" s="37"/>
      <c r="H9" s="2"/>
      <c r="I9" s="2"/>
      <c r="J9" s="2"/>
      <c r="K9" s="2"/>
    </row>
    <row r="10" spans="2:13" ht="17.399999999999999" x14ac:dyDescent="0.4">
      <c r="B10" s="24" t="s">
        <v>26</v>
      </c>
      <c r="C10" s="25">
        <f>71680+20596</f>
        <v>92276</v>
      </c>
      <c r="D10" s="26">
        <f>C10/C20</f>
        <v>1.8455200000000001E-2</v>
      </c>
      <c r="E10" s="25">
        <v>469733</v>
      </c>
      <c r="F10" s="27">
        <v>4.3400000000000001E-2</v>
      </c>
      <c r="H10" s="2"/>
      <c r="I10" s="2"/>
      <c r="J10" s="2"/>
      <c r="K10" s="2"/>
    </row>
    <row r="11" spans="2:13" ht="17.399999999999999" x14ac:dyDescent="0.4">
      <c r="B11" s="24" t="s">
        <v>27</v>
      </c>
      <c r="C11" s="25">
        <v>76185</v>
      </c>
      <c r="D11" s="26">
        <f>C11/C20</f>
        <v>1.5237000000000001E-2</v>
      </c>
      <c r="E11" s="25">
        <v>553069</v>
      </c>
      <c r="F11" s="27">
        <v>4.4999999999999998E-2</v>
      </c>
      <c r="H11" s="2"/>
      <c r="I11" s="2"/>
      <c r="J11" s="2"/>
      <c r="K11" s="2"/>
    </row>
    <row r="12" spans="2:13" ht="17.399999999999999" x14ac:dyDescent="0.4">
      <c r="B12" s="24"/>
      <c r="C12" s="24"/>
      <c r="D12" s="26"/>
      <c r="E12" s="24"/>
      <c r="F12" s="28"/>
      <c r="H12" s="2"/>
      <c r="I12" s="2"/>
      <c r="J12" s="2"/>
      <c r="K12" s="2"/>
    </row>
    <row r="13" spans="2:13" ht="17.399999999999999" x14ac:dyDescent="0.4">
      <c r="B13" s="41" t="s">
        <v>28</v>
      </c>
      <c r="C13" s="38"/>
      <c r="D13" s="39"/>
      <c r="E13" s="38"/>
      <c r="F13" s="40"/>
      <c r="H13" s="2"/>
      <c r="I13" s="2"/>
      <c r="J13" s="2"/>
      <c r="K13" s="2"/>
    </row>
    <row r="14" spans="2:13" ht="17.399999999999999" x14ac:dyDescent="0.4">
      <c r="B14" s="24" t="s">
        <v>29</v>
      </c>
      <c r="C14" s="25">
        <v>80140</v>
      </c>
      <c r="D14" s="26">
        <f>C14/C20</f>
        <v>1.6028000000000001E-2</v>
      </c>
      <c r="E14" s="25">
        <v>753664</v>
      </c>
      <c r="F14" s="27">
        <v>4.7600000000000003E-2</v>
      </c>
      <c r="H14" s="2"/>
      <c r="I14" s="2"/>
      <c r="J14" s="2"/>
      <c r="K14" s="2"/>
    </row>
    <row r="15" spans="2:13" ht="17.399999999999999" x14ac:dyDescent="0.4">
      <c r="B15" s="24" t="s">
        <v>30</v>
      </c>
      <c r="C15" s="25">
        <v>64361</v>
      </c>
      <c r="D15" s="26">
        <f>C15/C20</f>
        <v>1.28722E-2</v>
      </c>
      <c r="E15" s="25">
        <v>959187</v>
      </c>
      <c r="F15" s="27">
        <v>4.9599999999999998E-2</v>
      </c>
      <c r="H15" s="2"/>
      <c r="I15" s="2"/>
      <c r="J15" s="2"/>
      <c r="K15" s="2"/>
    </row>
    <row r="16" spans="2:13" ht="17.399999999999999" x14ac:dyDescent="0.4">
      <c r="B16" s="18"/>
      <c r="C16" s="18"/>
      <c r="D16" s="18"/>
      <c r="E16" s="18"/>
      <c r="F16" s="18"/>
      <c r="G16" s="2"/>
      <c r="H16" s="2"/>
      <c r="I16" s="2"/>
      <c r="J16" s="2"/>
      <c r="K16" s="2"/>
    </row>
    <row r="17" spans="2:11" ht="17.399999999999999" x14ac:dyDescent="0.4">
      <c r="B17" s="18"/>
      <c r="C17" s="18"/>
      <c r="D17" s="18"/>
      <c r="E17" s="18"/>
      <c r="F17" s="18"/>
      <c r="G17" s="2"/>
      <c r="H17" s="2"/>
      <c r="I17" s="2"/>
      <c r="J17" s="2"/>
      <c r="K17" s="2"/>
    </row>
    <row r="18" spans="2:11" ht="17.399999999999999" x14ac:dyDescent="0.4">
      <c r="B18" s="18"/>
      <c r="C18" s="18"/>
      <c r="D18" s="18"/>
      <c r="E18" s="18"/>
      <c r="F18" s="18"/>
      <c r="G18" s="2"/>
      <c r="H18" s="2"/>
      <c r="I18" s="2"/>
      <c r="J18" s="2"/>
      <c r="K18" s="2"/>
    </row>
    <row r="19" spans="2:11" ht="17.399999999999999" x14ac:dyDescent="0.4">
      <c r="B19" s="18"/>
      <c r="C19" s="18"/>
      <c r="D19" s="18"/>
      <c r="E19" s="18"/>
      <c r="F19" s="18"/>
      <c r="G19" s="2"/>
      <c r="H19" s="2"/>
      <c r="I19" s="2"/>
      <c r="J19" s="2"/>
      <c r="K19" s="2"/>
    </row>
    <row r="20" spans="2:11" ht="17.399999999999999" x14ac:dyDescent="0.4">
      <c r="B20" s="18" t="s">
        <v>31</v>
      </c>
      <c r="C20" s="29">
        <v>5000000</v>
      </c>
      <c r="D20" s="30"/>
      <c r="E20" s="18"/>
      <c r="F20" s="18"/>
      <c r="G20" s="2"/>
      <c r="H20" s="2"/>
      <c r="I20" s="2"/>
      <c r="J20" s="2"/>
      <c r="K20" s="2"/>
    </row>
  </sheetData>
  <mergeCells count="3">
    <mergeCell ref="B3:F3"/>
    <mergeCell ref="B4:F4"/>
    <mergeCell ref="B2:F2"/>
  </mergeCells>
  <pageMargins left="0.7" right="0.7" top="0.75" bottom="0.75" header="0.3" footer="0.3"/>
  <pageSetup scale="85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c7a5e03-8652-4f2e-8fd7-072a88cb0b7a">
      <Terms xmlns="http://schemas.microsoft.com/office/infopath/2007/PartnerControls"/>
    </lcf76f155ced4ddcb4097134ff3c332f>
    <_Flow_SignoffStatus xmlns="7c7a5e03-8652-4f2e-8fd7-072a88cb0b7a" xsi:nil="true"/>
    <TaxCatchAll xmlns="ade611f2-cbb4-42b6-9f65-8b24117e54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0BD98B271F0F419BE1CE8EAF0EB279" ma:contentTypeVersion="18" ma:contentTypeDescription="Create a new document." ma:contentTypeScope="" ma:versionID="4b80b68e5af3b39d2d40242bce2d9d65">
  <xsd:schema xmlns:xsd="http://www.w3.org/2001/XMLSchema" xmlns:xs="http://www.w3.org/2001/XMLSchema" xmlns:p="http://schemas.microsoft.com/office/2006/metadata/properties" xmlns:ns2="7c7a5e03-8652-4f2e-8fd7-072a88cb0b7a" xmlns:ns3="ade611f2-cbb4-42b6-9f65-8b24117e541a" targetNamespace="http://schemas.microsoft.com/office/2006/metadata/properties" ma:root="true" ma:fieldsID="693c4fcca0671602c190d9061a2bbe6a" ns2:_="" ns3:_="">
    <xsd:import namespace="7c7a5e03-8652-4f2e-8fd7-072a88cb0b7a"/>
    <xsd:import namespace="ade611f2-cbb4-42b6-9f65-8b24117e54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a5e03-8652-4f2e-8fd7-072a88cb0b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Flow_SignoffStatus" ma:index="19" nillable="true" ma:displayName="Sign-off status" ma:internalName="Sign_x002d_off_x0020_status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00594b4-b95b-47b5-a51b-581257ef98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611f2-cbb4-42b6-9f65-8b24117e541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2cac264-9d37-440b-bb58-5600680e69a6}" ma:internalName="TaxCatchAll" ma:showField="CatchAllData" ma:web="ade611f2-cbb4-42b6-9f65-8b24117e54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5DA51-890A-4293-A1AD-00CE77907A29}">
  <ds:schemaRefs>
    <ds:schemaRef ds:uri="7c7a5e03-8652-4f2e-8fd7-072a88cb0b7a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ade611f2-cbb4-42b6-9f65-8b24117e541a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93832B0-C78F-4CE2-BCA9-D6DB4A8422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190A44-8A68-43A1-848C-8CA4AF4FE7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a5e03-8652-4f2e-8fd7-072a88cb0b7a"/>
    <ds:schemaRef ds:uri="ade611f2-cbb4-42b6-9f65-8b24117e54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Tax Impact</vt:lpstr>
      <vt:lpstr>Term Comparison</vt:lpstr>
      <vt:lpstr>'Tax Impact'!Print_Area</vt:lpstr>
      <vt:lpstr>'Term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Kathleen Ramsay</dc:creator>
  <cp:keywords/>
  <dc:description/>
  <cp:lastModifiedBy>Katie Buckley</cp:lastModifiedBy>
  <cp:revision/>
  <cp:lastPrinted>2025-08-27T19:38:27Z</cp:lastPrinted>
  <dcterms:created xsi:type="dcterms:W3CDTF">2025-08-19T20:52:01Z</dcterms:created>
  <dcterms:modified xsi:type="dcterms:W3CDTF">2025-08-28T11:58:20Z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0x010100D50BD98B271F0F419BE1CE8EAF0EB279</vt:lpwstr>
  </property>
  <property fmtid="{D5CDD505-2E9C-101B-9397-08002B2CF9AE}" pid="3" name="MediaServiceImageTags">
    <vt:lpwstr/>
  </property>
</Properties>
</file>